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8445" yWindow="30" windowWidth="24330" windowHeight="8190" firstSheet="1" activeTab="1"/>
  </bookViews>
  <sheets>
    <sheet name="BIVE20180611" sheetId="4" r:id="rId1"/>
    <sheet name="SCHEMA_CE_bil" sheetId="3" r:id="rId2"/>
    <sheet name="Foglio1" sheetId="5" r:id="rId3"/>
  </sheets>
  <definedNames>
    <definedName name="_xlnm._FilterDatabase" localSheetId="0" hidden="1">BIVE20180611!$A$1:$I$170</definedName>
    <definedName name="__xlnm.Print_Area_1">#REF!</definedName>
    <definedName name="__xlnm.Print_Area_2">#REF!</definedName>
    <definedName name="__xlnm.Print_Area_3">NA()</definedName>
    <definedName name="__xlnm.Print_Area_3_4">NA()</definedName>
    <definedName name="__xlnm.Print_Area_3_6">#REF!</definedName>
    <definedName name="__xlnm.Print_Titles_1">NA()</definedName>
    <definedName name="__xlnm.Print_Titles_2">#REF!</definedName>
    <definedName name="__xlnm.Print_Titles_3">NA()</definedName>
    <definedName name="__xlnm.Print_Titles_3_4">NA()</definedName>
    <definedName name="__xlnm.Print_Titles_3_6">#REF!</definedName>
    <definedName name="_xlnm.Print_Area" localSheetId="1">SCHEMA_CE_bil!$A$1:$P$130</definedName>
    <definedName name="Excel_BuiltIn__FilterDatabase_1_1">NA()</definedName>
    <definedName name="Excel_BuiltIn__FilterDatabase_1_1_1">NA()</definedName>
    <definedName name="Excel_BuiltIn__FilterDatabase_1_4">NA()</definedName>
    <definedName name="Excel_BuiltIn__FilterDatabase_1_4_1">NA()</definedName>
    <definedName name="Excel_BuiltIn__FilterDatabase_2_1">NA()</definedName>
    <definedName name="Excel_BuiltIn__FilterDatabase_2_1_1">NA()</definedName>
    <definedName name="Excel_BuiltIn__FilterDatabase_2_1_1_1">"$#RIF!.$A$5:$AF$365"</definedName>
    <definedName name="Excel_BuiltIn__FilterDatabase_2_12">#REF!</definedName>
    <definedName name="Excel_BuiltIn__FilterDatabase_2_14">NA()</definedName>
    <definedName name="Excel_BuiltIn__FilterDatabase_4_1">"$#RIF!.$A$1:$IT$65271"</definedName>
    <definedName name="Excel_BuiltIn__FilterDatabase_7">"$#RIF!.$A$2:$AMJ$65536"</definedName>
    <definedName name="Excel_BuiltIn_Print_Area_1">"$#RIF!.$B$2:$J$164"</definedName>
    <definedName name="Excel_BuiltIn_Print_Area_1_1">"$#RIF!.$B$105:$H$162"</definedName>
    <definedName name="Excel_BuiltIn_Print_Area_1_1_1">"$#RIF!.$B$3:$H$86"</definedName>
    <definedName name="Excel_BuiltIn_Print_Area_2">NA()</definedName>
    <definedName name="Excel_BuiltIn_Print_Area_2_1">"$#RIF!.$A$1:$AF$360"</definedName>
    <definedName name="Excel_BuiltIn_Print_Area_2_1_1">"$#RIF!.$A$1:$AF$360"</definedName>
    <definedName name="Excel_BuiltIn_Print_Area_3">NA()</definedName>
    <definedName name="Excel_BuiltIn_Print_Area_3_1">NA()</definedName>
    <definedName name="Excel_BuiltIn_Print_Area_3_1_1">"$#RIF!.$A$1:$AG$302"</definedName>
    <definedName name="Excel_BuiltIn_Print_Area_4_1">#REF!</definedName>
    <definedName name="Excel_BuiltIn_Print_Area_4_1_1">NA()</definedName>
    <definedName name="Excel_BuiltIn_Print_Area_7">NA()</definedName>
    <definedName name="Excel_BuiltIn_Print_Titles_1_1">#REF!</definedName>
    <definedName name="Excel_BuiltIn_Print_Titles_2_1">NA()</definedName>
    <definedName name="Excel_BuiltIn_Print_Titles_2_1_1">NA()</definedName>
    <definedName name="Excel_BuiltIn_Print_Titles_2_1_1_1">"$#RIF!.$A$5:$AMJ$5"</definedName>
    <definedName name="Excel_BuiltIn_Print_Titles_3_1">NA()</definedName>
    <definedName name="Excel_BuiltIn_Print_Titles_3_1_1">"$#RIF!.$A$5:$IM$5"</definedName>
    <definedName name="Excel_BuiltIn_Print_Titles_8">#REF!</definedName>
    <definedName name="Excel_BuiltIn_Print_Titles_8_4">NA()</definedName>
    <definedName name="fondo">NA()</definedName>
    <definedName name="fondo_1">NA()</definedName>
    <definedName name="fondo_1_4">NA()</definedName>
    <definedName name="fondo_4">NA()</definedName>
    <definedName name="OLE_LINK1_1">NA()</definedName>
    <definedName name="PIPPO">NA()</definedName>
    <definedName name="pluto">NA()</definedName>
    <definedName name="PPPP">NA()</definedName>
    <definedName name="_xlnm.Print_Titles" localSheetId="1">SCHEMA_CE_bil!$1:$4</definedName>
    <definedName name="topolino">NA()</definedName>
  </definedNames>
  <calcPr calcId="125725" fullCalcOnLoad="1"/>
</workbook>
</file>

<file path=xl/calcChain.xml><?xml version="1.0" encoding="utf-8"?>
<calcChain xmlns="http://schemas.openxmlformats.org/spreadsheetml/2006/main">
  <c r="Q54" i="3"/>
  <c r="P54"/>
  <c r="P42"/>
  <c r="P87"/>
  <c r="O54"/>
  <c r="O42"/>
  <c r="O87"/>
  <c r="Q11"/>
  <c r="P11"/>
  <c r="P10" s="1"/>
  <c r="P8" s="1"/>
  <c r="P35" s="1"/>
  <c r="P89" s="1"/>
  <c r="P116" s="1"/>
  <c r="P130" s="1"/>
  <c r="C7" i="5"/>
  <c r="D7"/>
  <c r="C2"/>
  <c r="D2"/>
  <c r="B7"/>
  <c r="O11" i="3"/>
  <c r="P120"/>
  <c r="P129"/>
  <c r="Q120"/>
  <c r="Q129"/>
  <c r="P16"/>
  <c r="Q16"/>
  <c r="O16"/>
  <c r="C24" i="5"/>
  <c r="D24"/>
  <c r="B24"/>
  <c r="B13"/>
  <c r="B2"/>
  <c r="O73" i="3"/>
  <c r="P73"/>
  <c r="Q73"/>
  <c r="O66"/>
  <c r="P66"/>
  <c r="Q66"/>
  <c r="O60"/>
  <c r="P60"/>
  <c r="Q60"/>
  <c r="Q42"/>
  <c r="Q87"/>
  <c r="Q39"/>
  <c r="O120"/>
  <c r="O129"/>
  <c r="O39"/>
  <c r="P39"/>
  <c r="D177" i="4"/>
  <c r="J126"/>
  <c r="D41"/>
  <c r="E41"/>
  <c r="F41"/>
  <c r="D66"/>
  <c r="E66"/>
  <c r="F66"/>
  <c r="D67"/>
  <c r="E67"/>
  <c r="F67"/>
  <c r="D92"/>
  <c r="E92"/>
  <c r="F92"/>
  <c r="D159"/>
  <c r="E159"/>
  <c r="F159"/>
  <c r="D170"/>
  <c r="E170"/>
  <c r="E172"/>
  <c r="E173"/>
  <c r="F170"/>
  <c r="D172"/>
  <c r="D173"/>
  <c r="F172"/>
  <c r="F173"/>
  <c r="D175"/>
  <c r="E175"/>
  <c r="F175"/>
  <c r="O10" i="3" l="1"/>
  <c r="O8" s="1"/>
  <c r="O35" s="1"/>
  <c r="O89" s="1"/>
  <c r="O116" s="1"/>
  <c r="O130" s="1"/>
  <c r="Q10"/>
  <c r="Q8" s="1"/>
  <c r="Q35" s="1"/>
  <c r="Q89" s="1"/>
  <c r="Q116" s="1"/>
  <c r="Q130" s="1"/>
</calcChain>
</file>

<file path=xl/sharedStrings.xml><?xml version="1.0" encoding="utf-8"?>
<sst xmlns="http://schemas.openxmlformats.org/spreadsheetml/2006/main" count="694" uniqueCount="373">
  <si>
    <t>SCHEMA DI BILANCIO</t>
  </si>
  <si>
    <t>Decreto Interministeriale 20 marzo 2013</t>
  </si>
  <si>
    <t>Importo</t>
  </si>
  <si>
    <t>A)</t>
  </si>
  <si>
    <t>1)</t>
  </si>
  <si>
    <t>2)</t>
  </si>
  <si>
    <t>3)</t>
  </si>
  <si>
    <t>4)</t>
  </si>
  <si>
    <t>5)</t>
  </si>
  <si>
    <t>a)</t>
  </si>
  <si>
    <t>b)</t>
  </si>
  <si>
    <t>6)</t>
  </si>
  <si>
    <t>c)</t>
  </si>
  <si>
    <t>d)</t>
  </si>
  <si>
    <t>TOTALE A)</t>
  </si>
  <si>
    <t>B)</t>
  </si>
  <si>
    <t>TOTALE B)</t>
  </si>
  <si>
    <t>C)</t>
  </si>
  <si>
    <t>RATEI E RISCONTI ATTIVI</t>
  </si>
  <si>
    <t>TOTALE C)</t>
  </si>
  <si>
    <t>D)</t>
  </si>
  <si>
    <t>TOTALE D)</t>
  </si>
  <si>
    <t>e)</t>
  </si>
  <si>
    <t>f)</t>
  </si>
  <si>
    <t>g)</t>
  </si>
  <si>
    <t>E)</t>
  </si>
  <si>
    <t>TOTALE E)</t>
  </si>
  <si>
    <t>VALORE DELLA PRODUZIONE</t>
  </si>
  <si>
    <t>Contributi in conto esercizio</t>
  </si>
  <si>
    <t>Contributi in c/esercizio - da Regione o Provincia Autonoma per quota F.S. regionale</t>
  </si>
  <si>
    <t>Contributi in c/esercizio - extra fondo</t>
  </si>
  <si>
    <t>Contributi da Regione o Provincia autonoma (extra fondo) - vincolati</t>
  </si>
  <si>
    <t>Contributi da Regione o Provincia autonoma (extra fondo) - Risorse aggiuntive da bilancio a titolo di copertura LEA</t>
  </si>
  <si>
    <t>Contributi da Regione o Provincia autonoma (extra fondo) - Risorse aggiuntive da bilancio a titolo di copertura extra LEA</t>
  </si>
  <si>
    <t>Contributi da Regione o Provincia autonoma (extra fondo) - altro</t>
  </si>
  <si>
    <t>Contributi da aziende sanitarie pubbliche (extra fondo)</t>
  </si>
  <si>
    <t>Contributi da altri soggetti pubblici</t>
  </si>
  <si>
    <t>Contributi in c/esercizio - per ricerca</t>
  </si>
  <si>
    <t>da Ministero della Salute per ricerca corrente</t>
  </si>
  <si>
    <t>da Ministero della Salute per ricerca finalizzata</t>
  </si>
  <si>
    <t>da Regione e alri soggetti pubblici</t>
  </si>
  <si>
    <t>da privati</t>
  </si>
  <si>
    <t>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</si>
  <si>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</si>
  <si>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</si>
  <si>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</si>
  <si>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</si>
  <si>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</si>
  <si>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</si>
  <si>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 recuperi e rimborsi</t>
  </si>
  <si>
    <t>Compartecipazione alla spesa per prestazioni sanitarie (Ticket)</t>
  </si>
  <si>
    <t>Quota conributi in c/capitale imputata nell'esercizio</t>
  </si>
  <si>
    <t>Incrementi delle immobilizzazioni per lavori interni</t>
  </si>
  <si>
    <t>Altri ricavi e proventi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</si>
  <si>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</si>
  <si>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</si>
  <si>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</si>
  <si>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</si>
  <si>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</si>
  <si>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</si>
  <si>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</si>
  <si>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assistenza specialistica ambulatoriale</t>
  </si>
  <si>
    <t>Acquisti di servizi sanitari per assistenza riabilitativa</t>
  </si>
  <si>
    <t>Acquisti di servizi sanitari per assistenza integrativa</t>
  </si>
  <si>
    <t>Acquisti di servizi sanitari per assistenza protesica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</si>
  <si>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</si>
  <si>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</si>
  <si>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</si>
  <si>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</si>
  <si>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</si>
  <si>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</si>
  <si>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</si>
  <si>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</si>
  <si>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</si>
  <si>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</si>
  <si>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socio-sanitarie a rilevanza sanitaria</t>
  </si>
  <si>
    <t>m)</t>
  </si>
  <si>
    <t>Compartecipazioni al personale per attività libero-professionale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</si>
  <si>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</si>
  <si>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</si>
  <si>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</si>
  <si>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</si>
  <si>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</si>
  <si>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</si>
  <si>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</si>
  <si>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</si>
  <si>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</si>
  <si>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</si>
  <si>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t>Consulenze, collaborazioni, interinale, altre prestazioni di lavoro non sanitarie</t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</si>
  <si>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</si>
  <si>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</si>
  <si>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</si>
  <si>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</si>
  <si>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</si>
  <si>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</si>
  <si>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</si>
  <si>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</si>
  <si>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</si>
  <si>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</si>
  <si>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</si>
  <si>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</si>
  <si>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</si>
  <si>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immonilizzazioni materiali</t>
  </si>
  <si>
    <t>Svalutazione delle immobilizzazioni e dei crediti</t>
  </si>
  <si>
    <t>Variazione delle rimanenze</t>
  </si>
  <si>
    <t>Variazione delle rimanenze sanitarie</t>
  </si>
  <si>
    <t>Variazione delle rimanenze non sanitarie</t>
  </si>
  <si>
    <t>Accantonamenti</t>
  </si>
  <si>
    <t>Accantonamenti per rischi</t>
  </si>
  <si>
    <t>Accantonamenti per premio operosità</t>
  </si>
  <si>
    <t>Accantonamenti per quote inutilizzate di contributi vincolati</t>
  </si>
  <si>
    <t>Altri accantonamenti</t>
  </si>
  <si>
    <t>DIFFERENZA TRA VALORE E COSTI DELLA PRODUZIONE (A-B)</t>
  </si>
  <si>
    <t>PROVENTI E ONERI FINANZIARI</t>
  </si>
  <si>
    <t>Interessi attivi ed altri proventi finanziari</t>
  </si>
  <si>
    <t>Interessi passivi ed altri oneri finanziari</t>
  </si>
  <si>
    <t>RETTIFICHE DI VALORE DI ATTIVITA' FINANZIARIE</t>
  </si>
  <si>
    <t>Rivalutazioni</t>
  </si>
  <si>
    <t>Svalutazioni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</si>
  <si>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</si>
  <si>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</si>
  <si>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</si>
  <si>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</si>
  <si>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</si>
  <si>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</si>
  <si>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</si>
  <si>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</si>
  <si>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</si>
  <si>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</si>
  <si>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</si>
  <si>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</si>
  <si>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collaborazioni e personale assimilato a lavoro dipendente</t>
  </si>
  <si>
    <t>IRAP relativa ad attività di libera professione (intramoenia)</t>
  </si>
  <si>
    <t>IRAP relativa ad attivitò commerciali</t>
  </si>
  <si>
    <t>IRES</t>
  </si>
  <si>
    <t>Accantonamento a fondo imposte (accertamenti, condoni, ecc.)</t>
  </si>
  <si>
    <t>TOTALE Y)</t>
  </si>
  <si>
    <t>UTILE (PERDITA) DELL'ESERCIZIO</t>
  </si>
  <si>
    <t>Tipo Prospetto</t>
  </si>
  <si>
    <t>Conto</t>
  </si>
  <si>
    <t>Ragione Sociale</t>
  </si>
  <si>
    <t>Importo Precedente</t>
  </si>
  <si>
    <t>Differenza</t>
  </si>
  <si>
    <t>Differenza Percentuale</t>
  </si>
  <si>
    <t>AA</t>
  </si>
  <si>
    <t>CODICE BIL</t>
  </si>
  <si>
    <t>C</t>
  </si>
  <si>
    <t>STATO PATRIMONIALE</t>
  </si>
  <si>
    <t>DIRITTI BREVETTI ETC.</t>
  </si>
  <si>
    <t>DIRITTI BREVETTO E UTILIZ.OPERE INGEGNO</t>
  </si>
  <si>
    <t>ATTIVO</t>
  </si>
  <si>
    <t xml:space="preserve"> A.I.3) </t>
  </si>
  <si>
    <t>F.DO AMM DIRITTI BREVETTO  E UTILIZ. OPERE INGEGNO</t>
  </si>
  <si>
    <t>MOBILI E ARREDI</t>
  </si>
  <si>
    <t xml:space="preserve"> A.II.5) </t>
  </si>
  <si>
    <t>F.DO AMMORTAMENTO MOBILI E ARREDI</t>
  </si>
  <si>
    <t>ATTREZZATURE E MACCHINARI ECONONALI</t>
  </si>
  <si>
    <t>F.DO ATTREZZATURE E MACCHINARI ECONOMALI</t>
  </si>
  <si>
    <t>INFORMATICA AUDIOVISIVI E MACCHINE D'UFFICIO</t>
  </si>
  <si>
    <t>F.DO AMMORTAMENTO INFORMATICA AUDIOVISIVI E MACCHINE D'UFFICIO</t>
  </si>
  <si>
    <t>AUTOMEZZI</t>
  </si>
  <si>
    <t xml:space="preserve"> A.II.6) </t>
  </si>
  <si>
    <t>F.DO AMMORTAMENTO AUTOMEZZI</t>
  </si>
  <si>
    <t>CLIENTI</t>
  </si>
  <si>
    <t>FATTURE DA EMETTERE</t>
  </si>
  <si>
    <t xml:space="preserve"> B.II.7) </t>
  </si>
  <si>
    <t>CREDITI DA REGIONE</t>
  </si>
  <si>
    <t>CREDITI DA REGIONE QUOTE A PROGRAMMA</t>
  </si>
  <si>
    <t xml:space="preserve"> B.II.2.a.1.d) </t>
  </si>
  <si>
    <t>CREDITI DA REGIONE ALTRI TRASFERIMENTI</t>
  </si>
  <si>
    <t>CREDITI DA COMUNI</t>
  </si>
  <si>
    <t>CREDITI COMUNE FOLLONICA</t>
  </si>
  <si>
    <t xml:space="preserve"> B.II.3) </t>
  </si>
  <si>
    <t>CREDITI COMUNE GAVORRANO</t>
  </si>
  <si>
    <t>CREDITI COMUNE MASSA MARITTIMA</t>
  </si>
  <si>
    <t>CREDITI COMUNE MONTEROTONDO M.MO</t>
  </si>
  <si>
    <t>CREDITI COMUNE MONTIERI</t>
  </si>
  <si>
    <t>CREDITI COMUNE SCARLINO</t>
  </si>
  <si>
    <t>CREDITI DA ALTRI ENTI</t>
  </si>
  <si>
    <t>CREDITI DA AUSL 9</t>
  </si>
  <si>
    <t xml:space="preserve"> B.II.4.a) </t>
  </si>
  <si>
    <t>CREDITI DA PRIVATI</t>
  </si>
  <si>
    <t>CREDITI DA PRIVATI PER ATTIVITA' TIPICHE</t>
  </si>
  <si>
    <t>ALTRI CREDITI</t>
  </si>
  <si>
    <t>CREDITI VERSO SOGGETTI DIVERSI</t>
  </si>
  <si>
    <t>FONDO SVALUTAZIONE CREDITI</t>
  </si>
  <si>
    <t>ISTITUTO TESORIERE</t>
  </si>
  <si>
    <t xml:space="preserve"> B.IV.2) </t>
  </si>
  <si>
    <t>RATEI ATTIVI</t>
  </si>
  <si>
    <t xml:space="preserve"> C.I.1) </t>
  </si>
  <si>
    <t>RISCONTI ATTIVI</t>
  </si>
  <si>
    <t xml:space="preserve"> C.I.2) </t>
  </si>
  <si>
    <t>TOTALE ATTIVITA'</t>
  </si>
  <si>
    <t>UTILI (PERDITE) D'ESERCIZIO</t>
  </si>
  <si>
    <t>UTILE(PERDITA) DI ESERCIZIO</t>
  </si>
  <si>
    <t>PASSIVO</t>
  </si>
  <si>
    <t xml:space="preserve"> A.VII) </t>
  </si>
  <si>
    <t>UTILI (PERDITE) PORTATE A NUOVO</t>
  </si>
  <si>
    <t xml:space="preserve"> A.VI) </t>
  </si>
  <si>
    <t>FONDI A DESTINAZIONE VINCOLATA</t>
  </si>
  <si>
    <t>QUOTE INUTILIZZATE CONTRIB RT EXTTRAF + ENTI</t>
  </si>
  <si>
    <t xml:space="preserve"> B.4) </t>
  </si>
  <si>
    <t>FORNITORI</t>
  </si>
  <si>
    <t>NOTE DI CREDITO DA RICEVERE</t>
  </si>
  <si>
    <t xml:space="preserve"> D.7) </t>
  </si>
  <si>
    <t>FORNITORI (MASTRO DI DIFETTO)</t>
  </si>
  <si>
    <t>FATTURE DA RICEVERE</t>
  </si>
  <si>
    <t>DEBITI VERSO COMUNI</t>
  </si>
  <si>
    <t>DEBITI VERSO COMUNE FOLLONICA</t>
  </si>
  <si>
    <t xml:space="preserve"> D.4) </t>
  </si>
  <si>
    <t>DEBITI VERSO COMUNE GAVORRANO</t>
  </si>
  <si>
    <t>DEBITI VERSO COMUNE MASSA MARITTIMA</t>
  </si>
  <si>
    <t>DEBITI VERSO COMUNE MONTIERI</t>
  </si>
  <si>
    <t>DEBITI VERSO ENTI</t>
  </si>
  <si>
    <t>DEBITI VERSO AUSL 9</t>
  </si>
  <si>
    <t xml:space="preserve"> D.5.a) </t>
  </si>
  <si>
    <t>DEBITI DIVERSI</t>
  </si>
  <si>
    <t xml:space="preserve"> D.12) </t>
  </si>
  <si>
    <t>MANDATI REINCASSATI</t>
  </si>
  <si>
    <t>DEBITI TRIBUTARI PREVIDENZIALI E ASSISTENZIALI</t>
  </si>
  <si>
    <t>I.R.E. 1040</t>
  </si>
  <si>
    <t xml:space="preserve"> D.9) </t>
  </si>
  <si>
    <t>ERARIO C/IVA ART.17 TER SPLIT PAYMENT</t>
  </si>
  <si>
    <t>TOTALE PATRIMONIO NETTO E PASSIVITA'</t>
  </si>
  <si>
    <t>RISULTATO A QUADRATURA</t>
  </si>
  <si>
    <t>E</t>
  </si>
  <si>
    <t>CONTO ECONOMICO</t>
  </si>
  <si>
    <t>CONTRIBUTI IN CONTO ESERCIZIO DA REGIONE</t>
  </si>
  <si>
    <t>A.1.b.1)</t>
  </si>
  <si>
    <t>CONTRIBUTI IN CONTO ESERCIZIO FONDO NON AUTOSUFF</t>
  </si>
  <si>
    <t>A.1.a)</t>
  </si>
  <si>
    <t>CONTRIBUTI DA REGIONE ALTRI FONDI</t>
  </si>
  <si>
    <t>CONTRIBUTI IN C/ESERCIZIO DA COMUNI</t>
  </si>
  <si>
    <t>CONTRIBUTI COMUNE FOLLONICA</t>
  </si>
  <si>
    <t>A.1.b.6)</t>
  </si>
  <si>
    <t>CONTRIBUTI COMUNE MASSA M.MA</t>
  </si>
  <si>
    <t>CONTRIBUTI COMUNE SCARLINO</t>
  </si>
  <si>
    <t>CONTRIBUTI COMUNE GAVORRANO</t>
  </si>
  <si>
    <t>CONTRIBUTI COMUNE MONTEROTONDO</t>
  </si>
  <si>
    <t>CONTRIBUTI COMUNE MONTIERI</t>
  </si>
  <si>
    <t>CONTRIBUTI IN C/ESERCIZIO DA ALTRI ENTI</t>
  </si>
  <si>
    <t>CONTRIBUTI DA ALTRI ENTI</t>
  </si>
  <si>
    <t>UTILIZZO QUOTE F.DI FINALIZZATI</t>
  </si>
  <si>
    <t>UTILIZZO QUOTE ALTRI FONDI FINALIZZATI</t>
  </si>
  <si>
    <t>A.3)</t>
  </si>
  <si>
    <t>CONCORSI E RIMBORSI ATTIVITA' TIPICHE</t>
  </si>
  <si>
    <t>COMPARTECIPAZIONE UTENTI - ANZIANO</t>
  </si>
  <si>
    <t>A.5)</t>
  </si>
  <si>
    <t>COMPARTECIPAZIONE UTENTI - DISABILI</t>
  </si>
  <si>
    <t>COMPARTECIPAZIONE UTENTI - NON AUTOSUFFICIENZA</t>
  </si>
  <si>
    <t>COMPARTECIPAZIONI UTENTI - ASSISTENZA DOMICILIARE</t>
  </si>
  <si>
    <t>RIMBORSI E RECUPERI DI NATURA DIVERSA</t>
  </si>
  <si>
    <t>ALTRI PROVENTI</t>
  </si>
  <si>
    <t>A.9)</t>
  </si>
  <si>
    <t>TOTALE VALORE DELLA PRODUZIONE</t>
  </si>
  <si>
    <t>ACQUISTI DI ESERCIZIO</t>
  </si>
  <si>
    <t>CANCELLERIA LIBRI RIVISTE GIORNALI ECC.</t>
  </si>
  <si>
    <t>B.1.b)</t>
  </si>
  <si>
    <t>CARBURANTE AUTOMEZZI</t>
  </si>
  <si>
    <t>ACQUISTO DI SERVIZI SANITARI</t>
  </si>
  <si>
    <t>ASSISTENZA DOMICILIARE</t>
  </si>
  <si>
    <t>B.2.l)</t>
  </si>
  <si>
    <t>ASSISTENZA DOMICILIARE EDUCATIVA</t>
  </si>
  <si>
    <t>CONVENZIONI DI GESTIONE STRUTTURA</t>
  </si>
  <si>
    <t>ONERI PER RETTE IN ISTITUTI ANZIANI</t>
  </si>
  <si>
    <t>ONERI PER RETTE IN ISTITUTI PER MINORI</t>
  </si>
  <si>
    <t>ONERI PER RETTE IN ISTITUTI PER DISABILI</t>
  </si>
  <si>
    <t>COSTI PER FORNITURA LAVORO INTERINALE SANITARIO</t>
  </si>
  <si>
    <t>B.2.o)</t>
  </si>
  <si>
    <t>CONTRIBUTI AFFIDO MINORI</t>
  </si>
  <si>
    <t>B.2.n)</t>
  </si>
  <si>
    <t>CONTRIBUTI DISABILI</t>
  </si>
  <si>
    <t>CONTRIBUTI SOSTEGNO FAMIGLIE</t>
  </si>
  <si>
    <t>CONTRIBUTI INSERIMENTI SOCIO TERAPEUTICI</t>
  </si>
  <si>
    <t>CONTRIBUTI REGIONALI DISABILI ( VITA IND)</t>
  </si>
  <si>
    <t>CONTRIBUTO DISAGIO ADULTI</t>
  </si>
  <si>
    <t>CONTRIBUTI GRAVISSIME DISABILITA'</t>
  </si>
  <si>
    <t>ONERI PER PROGETTI PIANI INTEGRATI DI SALUTE</t>
  </si>
  <si>
    <t>INTERVENTI DOMICILIARI DIRETTI NON AUTOSUFFICIENZA</t>
  </si>
  <si>
    <t>INTERVENTI INDIRETTI NON AUTOSUFFICIENZA</t>
  </si>
  <si>
    <t>INSERIMENTI IN STRUTTURE SEMIRESIDENZIALI NON AUTOSUFFICIENZA</t>
  </si>
  <si>
    <t>INSERIMENTI PERMANENTI IN STRUTTURE RESIDENZ.LI NON AUTOSUFFICIENZA</t>
  </si>
  <si>
    <t>ACQUISTO DI SERVIZI NON SANITARI</t>
  </si>
  <si>
    <t>ALTRI SERVIZI NON SANITARI</t>
  </si>
  <si>
    <t>B.3.a)</t>
  </si>
  <si>
    <t>CONSULENZE ED AFF.TO A TERZI INCAR.PROFESS.LI</t>
  </si>
  <si>
    <t>B.3.b)</t>
  </si>
  <si>
    <t>UTENZE ELETTRICHE</t>
  </si>
  <si>
    <t>UTENZE TELEFONICHE</t>
  </si>
  <si>
    <t>UTENZE ACQUEDOTTO</t>
  </si>
  <si>
    <t>UTENZE GAS</t>
  </si>
  <si>
    <t>SERVIZIO DI PULIZIA</t>
  </si>
  <si>
    <t>ASSISTENZA AGGIORNAMENTO SOFTWARE</t>
  </si>
  <si>
    <t>COSTI PER FORNITURA LAVORO INTERINALE NON SANITARIO</t>
  </si>
  <si>
    <t>IMPOSTE E TASSE</t>
  </si>
  <si>
    <t>B.7)</t>
  </si>
  <si>
    <t>MANUTENZIONI E RIPARAZIONI</t>
  </si>
  <si>
    <t>MANUTENZIONE ORDINARIA</t>
  </si>
  <si>
    <t>B.4)</t>
  </si>
  <si>
    <t>GODIMENTO BENI DI TERZI</t>
  </si>
  <si>
    <t>FITTI IMMOBILIARI</t>
  </si>
  <si>
    <t>B.5)</t>
  </si>
  <si>
    <t>NOLEGGIO AUTOMEZZI</t>
  </si>
  <si>
    <t>COSTI DEL PERSONALE</t>
  </si>
  <si>
    <t>PERSONALE TECNICO USL - COMPRESO ONERI</t>
  </si>
  <si>
    <t>B.6.e)</t>
  </si>
  <si>
    <t>PERSONALE TECNICO COMUNE MASSA M.MA - COMPRESO ONERI</t>
  </si>
  <si>
    <t>PERSONALE AMMINISTRATIVO COMUNE MASSA M.MA - COMPR.ONERI</t>
  </si>
  <si>
    <t>PERSONALE TECNICO COMUNE GAVORRANO - COMPRESO ONERI</t>
  </si>
  <si>
    <t>PERSONALE TECNICO COMUNE MONTIERI - COMRESO ONERI</t>
  </si>
  <si>
    <t>ONERI DIVERSI DI GESTIONE</t>
  </si>
  <si>
    <t>SPESE POSTALI E BANCARIE</t>
  </si>
  <si>
    <t>ASSICURAZIONE R.C.T.</t>
  </si>
  <si>
    <t>ASSICURAZIONE R.C. AUTO</t>
  </si>
  <si>
    <t>FORMAZIONE DEL PERSONALE</t>
  </si>
  <si>
    <t>B.3.c)</t>
  </si>
  <si>
    <t>ALTRI COSTI GENERALI N.C.A.</t>
  </si>
  <si>
    <t>ONERI E RIMBORSI GIUNTA ESECUTIVA</t>
  </si>
  <si>
    <t>ONERI E RIMBORSI PRESIDENTE</t>
  </si>
  <si>
    <t>ONERI E RIMBORSI DIRETTORE</t>
  </si>
  <si>
    <t>ONERI COLLEGIO SINDACALE</t>
  </si>
  <si>
    <t>AMMORTAMENTO IMMOBILIZZAZIONI MATERIALI</t>
  </si>
  <si>
    <t>AMMORTAMENTO MOBILI E ARREDI</t>
  </si>
  <si>
    <t>B.8.c)</t>
  </si>
  <si>
    <t>AMMORTAMENTO IMPIANTI INFORMATICI AUDIOVISIVI E MACC. D'UFF</t>
  </si>
  <si>
    <t>AMMORTAMENTO ATTREZZAT E MACHI. ECONOMALI</t>
  </si>
  <si>
    <t>AMMORTAMENTO IMMOBILIZZAZIONI IMMATER</t>
  </si>
  <si>
    <t>AMMORTAMENTO DIRITTI DI BREVETTO E UTILIZZAZION OPER ING</t>
  </si>
  <si>
    <t>B.8.a)</t>
  </si>
  <si>
    <t>ACCANTONAMENTO CONTRIBUTI C/ ESERCIZIO</t>
  </si>
  <si>
    <t>ACC.TO QUOTE INUTILIZZATE CONTRIBUTI RT EXTRAF+ENTI PUBBLICI</t>
  </si>
  <si>
    <t>B.11.c)</t>
  </si>
  <si>
    <t>ACCANTONAMENTI PER SVALUTAZIONE CREDITI</t>
  </si>
  <si>
    <t>ACC.TO SVALUTAZIONE CREDITI</t>
  </si>
  <si>
    <t>B.9)</t>
  </si>
  <si>
    <t>TOTALE COSTI DELLA PRODUZIONE</t>
  </si>
  <si>
    <t>ONERI E PROVENTI FINANZIARI</t>
  </si>
  <si>
    <t>INTERESSI ATTIVI</t>
  </si>
  <si>
    <t>C.1)</t>
  </si>
  <si>
    <t>INTERESSI PASSIVI</t>
  </si>
  <si>
    <t>C.2)</t>
  </si>
  <si>
    <t>PROVENTI STRAORDINARI</t>
  </si>
  <si>
    <t>SOPRAVVENIENZE ATTIVE</t>
  </si>
  <si>
    <t>E.1.b)</t>
  </si>
  <si>
    <t>INSUSSISTENZE DEL PASSIVO</t>
  </si>
  <si>
    <t>ONERI STRAORDINARI</t>
  </si>
  <si>
    <t>SOPRAVVENIENZE PASSIVE</t>
  </si>
  <si>
    <t>E.2.b)</t>
  </si>
  <si>
    <t>INSUSISTENZE DELL'ATTIVO</t>
  </si>
  <si>
    <t>TOTALE PROVENTI E ONERI FINANZIARI E STRAORD. + IMPOSTE E TASSE</t>
  </si>
  <si>
    <t>ANNO 2020</t>
  </si>
  <si>
    <t>ANNO 2021</t>
  </si>
  <si>
    <t>ANNO 2022</t>
  </si>
  <si>
    <t xml:space="preserve">FONDO NON AUTO </t>
  </si>
  <si>
    <t>FONDO NON AUTO 0-64</t>
  </si>
  <si>
    <t>FNPS</t>
  </si>
  <si>
    <t>FRAS</t>
  </si>
  <si>
    <t>TOTALE</t>
  </si>
  <si>
    <t>CONTRIBUTI DA REGIONE</t>
  </si>
  <si>
    <t>FUSIONE</t>
  </si>
  <si>
    <t>ALTRI FONDI</t>
  </si>
  <si>
    <t>CONTRIBUTI ALTRI SOGGETTII</t>
  </si>
  <si>
    <t>COMUNI</t>
  </si>
  <si>
    <t>TRASPORTO SCOL</t>
  </si>
  <si>
    <t>AMMINISTRAZIONE CENTR</t>
  </si>
  <si>
    <t>INPS</t>
  </si>
  <si>
    <t>ALTRO</t>
  </si>
  <si>
    <t>HCP</t>
  </si>
  <si>
    <t>solo per 2020</t>
  </si>
  <si>
    <t>CONTO ECONOMICO PREVISIONALE 2020-2021-2022</t>
  </si>
  <si>
    <t>QUOTE SANITARIE</t>
  </si>
  <si>
    <t>FONDI VINCOLATI 2020</t>
  </si>
  <si>
    <t>PER IL 2020 SOLO 3 MESI</t>
  </si>
</sst>
</file>

<file path=xl/styles.xml><?xml version="1.0" encoding="utf-8"?>
<styleSheet xmlns="http://schemas.openxmlformats.org/spreadsheetml/2006/main">
  <numFmts count="6"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]\ #,##0.00\ ;\-[$€]\ #,##0.00\ ;[$€]&quot; -&quot;#\ "/>
    <numFmt numFmtId="175" formatCode="_-* #,##0.00_-;\-* #,##0.00_-;_-* \-??_-;_-@_-"/>
    <numFmt numFmtId="177" formatCode="#,##0_ ;\-#,##0\ "/>
    <numFmt numFmtId="178" formatCode="_-* #,##0_-;\-* #,##0_-;_-* \-??_-;_-@_-"/>
  </numFmts>
  <fonts count="40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0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/>
    <xf numFmtId="0" fontId="3" fillId="7" borderId="0"/>
    <xf numFmtId="0" fontId="3" fillId="9" borderId="0"/>
    <xf numFmtId="0" fontId="3" fillId="8" borderId="0"/>
    <xf numFmtId="0" fontId="3" fillId="10" borderId="0"/>
    <xf numFmtId="0" fontId="3" fillId="7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/>
    <xf numFmtId="0" fontId="3" fillId="12" borderId="0"/>
    <xf numFmtId="0" fontId="3" fillId="16" borderId="0"/>
    <xf numFmtId="0" fontId="3" fillId="15" borderId="0"/>
    <xf numFmtId="0" fontId="3" fillId="11" borderId="0"/>
    <xf numFmtId="0" fontId="3" fillId="7" borderId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/>
    <xf numFmtId="0" fontId="4" fillId="12" borderId="0"/>
    <xf numFmtId="0" fontId="4" fillId="16" borderId="0"/>
    <xf numFmtId="0" fontId="4" fillId="15" borderId="0"/>
    <xf numFmtId="0" fontId="4" fillId="19" borderId="0"/>
    <xf numFmtId="0" fontId="4" fillId="7" borderId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1"/>
    <xf numFmtId="0" fontId="6" fillId="15" borderId="1" applyNumberFormat="0" applyAlignment="0" applyProtection="0"/>
    <xf numFmtId="0" fontId="7" fillId="0" borderId="2"/>
    <xf numFmtId="0" fontId="8" fillId="25" borderId="3"/>
    <xf numFmtId="0" fontId="8" fillId="25" borderId="3" applyNumberFormat="0" applyAlignment="0" applyProtection="0"/>
    <xf numFmtId="0" fontId="4" fillId="19" borderId="0"/>
    <xf numFmtId="0" fontId="4" fillId="22" borderId="0"/>
    <xf numFmtId="0" fontId="4" fillId="23" borderId="0"/>
    <xf numFmtId="0" fontId="4" fillId="26" borderId="0"/>
    <xf numFmtId="0" fontId="4" fillId="19" borderId="0"/>
    <xf numFmtId="0" fontId="4" fillId="24" borderId="0"/>
    <xf numFmtId="175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17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7" fillId="0" borderId="2" applyNumberFormat="0" applyFill="0" applyAlignment="0" applyProtection="0"/>
    <xf numFmtId="177" fontId="9" fillId="0" borderId="0" applyFill="0" applyBorder="0" applyAlignment="0" applyProtection="0"/>
    <xf numFmtId="171" fontId="9" fillId="0" borderId="0" applyFont="0" applyFill="0" applyBorder="0" applyAlignment="0" applyProtection="0"/>
    <xf numFmtId="175" fontId="9" fillId="0" borderId="0" applyFill="0" applyBorder="0" applyAlignment="0" applyProtection="0"/>
    <xf numFmtId="0" fontId="16" fillId="16" borderId="0" applyNumberFormat="0" applyBorder="0" applyAlignment="0" applyProtection="0"/>
    <xf numFmtId="0" fontId="16" fillId="16" borderId="0"/>
    <xf numFmtId="0" fontId="9" fillId="0" borderId="0"/>
    <xf numFmtId="0" fontId="9" fillId="0" borderId="0"/>
    <xf numFmtId="0" fontId="1" fillId="0" borderId="0"/>
    <xf numFmtId="0" fontId="9" fillId="0" borderId="0"/>
    <xf numFmtId="0" fontId="2" fillId="9" borderId="7"/>
    <xf numFmtId="0" fontId="9" fillId="9" borderId="7" applyNumberFormat="0" applyAlignment="0" applyProtection="0"/>
    <xf numFmtId="0" fontId="17" fillId="15" borderId="8" applyNumberFormat="0" applyAlignment="0" applyProtection="0"/>
    <xf numFmtId="9" fontId="9" fillId="0" borderId="0" applyFill="0" applyBorder="0" applyAlignment="0" applyProtection="0"/>
    <xf numFmtId="49" fontId="18" fillId="6" borderId="9">
      <alignment vertical="center"/>
    </xf>
    <xf numFmtId="49" fontId="9" fillId="8" borderId="9">
      <alignment vertical="center"/>
    </xf>
    <xf numFmtId="0" fontId="19" fillId="0" borderId="0"/>
    <xf numFmtId="0" fontId="10" fillId="0" borderId="0"/>
    <xf numFmtId="0" fontId="20" fillId="0" borderId="0" applyNumberFormat="0" applyFill="0" applyBorder="0" applyAlignment="0" applyProtection="0"/>
    <xf numFmtId="0" fontId="21" fillId="0" borderId="0"/>
    <xf numFmtId="0" fontId="22" fillId="0" borderId="10"/>
    <xf numFmtId="0" fontId="23" fillId="0" borderId="5"/>
    <xf numFmtId="0" fontId="24" fillId="0" borderId="11"/>
    <xf numFmtId="0" fontId="24" fillId="0" borderId="0"/>
    <xf numFmtId="0" fontId="25" fillId="0" borderId="12" applyNumberFormat="0" applyFill="0" applyAlignment="0" applyProtection="0"/>
    <xf numFmtId="0" fontId="17" fillId="0" borderId="13"/>
    <xf numFmtId="0" fontId="5" fillId="3" borderId="0"/>
    <xf numFmtId="0" fontId="11" fillId="4" borderId="0"/>
    <xf numFmtId="170" fontId="1" fillId="0" borderId="0" applyFill="0" applyBorder="0" applyAlignment="0" applyProtection="0"/>
    <xf numFmtId="0" fontId="19" fillId="0" borderId="0" applyNumberFormat="0" applyFill="0" applyBorder="0" applyAlignment="0" applyProtection="0"/>
  </cellStyleXfs>
  <cellXfs count="143">
    <xf numFmtId="0" fontId="0" fillId="0" borderId="0" xfId="0"/>
    <xf numFmtId="0" fontId="9" fillId="0" borderId="0" xfId="80" applyFill="1" applyAlignment="1">
      <alignment vertical="center"/>
    </xf>
    <xf numFmtId="0" fontId="28" fillId="0" borderId="0" xfId="80" applyFont="1" applyFill="1" applyBorder="1" applyAlignment="1">
      <alignment vertical="center"/>
    </xf>
    <xf numFmtId="0" fontId="9" fillId="0" borderId="14" xfId="80" applyFont="1" applyBorder="1" applyAlignment="1">
      <alignment horizontal="center" vertical="center"/>
    </xf>
    <xf numFmtId="0" fontId="9" fillId="0" borderId="15" xfId="80" applyFont="1" applyBorder="1" applyAlignment="1">
      <alignment horizontal="center" vertical="center"/>
    </xf>
    <xf numFmtId="0" fontId="27" fillId="0" borderId="16" xfId="80" applyFont="1" applyFill="1" applyBorder="1" applyAlignment="1">
      <alignment horizontal="left" vertical="center"/>
    </xf>
    <xf numFmtId="0" fontId="27" fillId="0" borderId="0" xfId="80" applyFont="1" applyFill="1" applyBorder="1" applyAlignment="1">
      <alignment horizontal="left" vertical="center"/>
    </xf>
    <xf numFmtId="0" fontId="31" fillId="0" borderId="0" xfId="80" applyFont="1" applyFill="1" applyBorder="1" applyAlignment="1">
      <alignment vertical="center"/>
    </xf>
    <xf numFmtId="0" fontId="9" fillId="0" borderId="0" xfId="80" applyFont="1" applyFill="1" applyBorder="1" applyAlignment="1">
      <alignment vertical="center"/>
    </xf>
    <xf numFmtId="0" fontId="28" fillId="0" borderId="16" xfId="80" applyFont="1" applyFill="1" applyBorder="1" applyAlignment="1">
      <alignment horizontal="left" vertical="center"/>
    </xf>
    <xf numFmtId="0" fontId="28" fillId="0" borderId="0" xfId="80" applyFont="1" applyFill="1" applyBorder="1" applyAlignment="1">
      <alignment horizontal="left" vertical="center"/>
    </xf>
    <xf numFmtId="0" fontId="32" fillId="0" borderId="16" xfId="80" applyFont="1" applyFill="1" applyBorder="1" applyAlignment="1">
      <alignment vertical="center"/>
    </xf>
    <xf numFmtId="0" fontId="30" fillId="0" borderId="0" xfId="80" applyFont="1" applyFill="1" applyBorder="1" applyAlignment="1">
      <alignment horizontal="right" vertical="center"/>
    </xf>
    <xf numFmtId="0" fontId="30" fillId="0" borderId="0" xfId="80" applyFont="1" applyFill="1" applyBorder="1" applyAlignment="1">
      <alignment horizontal="left" vertical="center"/>
    </xf>
    <xf numFmtId="0" fontId="32" fillId="0" borderId="0" xfId="80" applyFont="1" applyFill="1" applyBorder="1" applyAlignment="1">
      <alignment vertical="center"/>
    </xf>
    <xf numFmtId="0" fontId="9" fillId="0" borderId="16" xfId="80" applyFont="1" applyFill="1" applyBorder="1" applyAlignment="1">
      <alignment vertical="center"/>
    </xf>
    <xf numFmtId="0" fontId="9" fillId="0" borderId="0" xfId="80" applyFont="1" applyFill="1" applyBorder="1" applyAlignment="1">
      <alignment horizontal="right" vertical="center"/>
    </xf>
    <xf numFmtId="0" fontId="27" fillId="9" borderId="17" xfId="80" applyFont="1" applyFill="1" applyBorder="1" applyAlignment="1">
      <alignment vertical="center"/>
    </xf>
    <xf numFmtId="0" fontId="27" fillId="9" borderId="18" xfId="80" applyFont="1" applyFill="1" applyBorder="1" applyAlignment="1">
      <alignment vertical="center"/>
    </xf>
    <xf numFmtId="0" fontId="27" fillId="0" borderId="0" xfId="80" applyFont="1" applyFill="1" applyAlignment="1">
      <alignment vertical="center"/>
    </xf>
    <xf numFmtId="0" fontId="31" fillId="0" borderId="0" xfId="80" applyFont="1" applyFill="1" applyAlignment="1">
      <alignment vertical="center"/>
    </xf>
    <xf numFmtId="0" fontId="28" fillId="0" borderId="0" xfId="80" applyFont="1" applyFill="1" applyBorder="1" applyAlignment="1">
      <alignment horizontal="right" vertical="center"/>
    </xf>
    <xf numFmtId="0" fontId="28" fillId="0" borderId="0" xfId="80" applyFont="1" applyFill="1" applyAlignment="1">
      <alignment vertical="center"/>
    </xf>
    <xf numFmtId="0" fontId="9" fillId="0" borderId="0" xfId="80" applyFont="1" applyFill="1" applyAlignment="1">
      <alignment vertical="center"/>
    </xf>
    <xf numFmtId="0" fontId="28" fillId="9" borderId="17" xfId="80" applyFont="1" applyFill="1" applyBorder="1" applyAlignment="1">
      <alignment vertical="center"/>
    </xf>
    <xf numFmtId="0" fontId="28" fillId="9" borderId="18" xfId="80" applyFont="1" applyFill="1" applyBorder="1" applyAlignment="1">
      <alignment vertical="center"/>
    </xf>
    <xf numFmtId="0" fontId="9" fillId="0" borderId="19" xfId="80" applyFont="1" applyFill="1" applyBorder="1" applyAlignment="1">
      <alignment vertical="center"/>
    </xf>
    <xf numFmtId="0" fontId="9" fillId="0" borderId="20" xfId="80" applyFont="1" applyFill="1" applyBorder="1" applyAlignment="1">
      <alignment vertical="center"/>
    </xf>
    <xf numFmtId="10" fontId="9" fillId="0" borderId="0" xfId="80" applyNumberFormat="1" applyFill="1" applyAlignment="1">
      <alignment horizontal="center" vertical="center"/>
    </xf>
    <xf numFmtId="0" fontId="9" fillId="0" borderId="0" xfId="80" applyFill="1" applyAlignment="1">
      <alignment horizontal="center" vertical="center"/>
    </xf>
    <xf numFmtId="0" fontId="29" fillId="0" borderId="0" xfId="80" applyFont="1" applyFill="1" applyBorder="1" applyAlignment="1">
      <alignment vertical="center"/>
    </xf>
    <xf numFmtId="0" fontId="35" fillId="0" borderId="0" xfId="80" applyFont="1" applyFill="1" applyBorder="1" applyAlignment="1">
      <alignment vertical="center"/>
    </xf>
    <xf numFmtId="0" fontId="32" fillId="0" borderId="21" xfId="80" applyFont="1" applyBorder="1" applyAlignment="1">
      <alignment horizontal="center" vertical="center"/>
    </xf>
    <xf numFmtId="0" fontId="32" fillId="0" borderId="21" xfId="80" applyFont="1" applyFill="1" applyBorder="1" applyAlignment="1">
      <alignment vertical="center"/>
    </xf>
    <xf numFmtId="178" fontId="30" fillId="0" borderId="21" xfId="80" applyNumberFormat="1" applyFont="1" applyFill="1" applyBorder="1" applyAlignment="1">
      <alignment vertical="center"/>
    </xf>
    <xf numFmtId="178" fontId="9" fillId="0" borderId="21" xfId="80" applyNumberFormat="1" applyFont="1" applyFill="1" applyBorder="1" applyAlignment="1">
      <alignment vertical="center"/>
    </xf>
    <xf numFmtId="178" fontId="32" fillId="0" borderId="21" xfId="80" applyNumberFormat="1" applyFont="1" applyFill="1" applyBorder="1" applyAlignment="1">
      <alignment vertical="center"/>
    </xf>
    <xf numFmtId="178" fontId="33" fillId="0" borderId="21" xfId="80" applyNumberFormat="1" applyFont="1" applyFill="1" applyBorder="1" applyAlignment="1">
      <alignment vertical="center"/>
    </xf>
    <xf numFmtId="178" fontId="33" fillId="0" borderId="21" xfId="74" applyNumberFormat="1" applyFont="1" applyFill="1" applyBorder="1" applyAlignment="1" applyProtection="1">
      <alignment vertical="center"/>
    </xf>
    <xf numFmtId="178" fontId="28" fillId="0" borderId="21" xfId="74" applyNumberFormat="1" applyFont="1" applyFill="1" applyBorder="1" applyAlignment="1" applyProtection="1">
      <alignment vertical="center"/>
    </xf>
    <xf numFmtId="178" fontId="9" fillId="0" borderId="21" xfId="74" applyNumberFormat="1" applyFont="1" applyFill="1" applyBorder="1" applyAlignment="1" applyProtection="1">
      <alignment vertical="center"/>
    </xf>
    <xf numFmtId="178" fontId="30" fillId="0" borderId="21" xfId="74" applyNumberFormat="1" applyFont="1" applyFill="1" applyBorder="1" applyAlignment="1" applyProtection="1">
      <alignment vertical="center"/>
    </xf>
    <xf numFmtId="178" fontId="32" fillId="0" borderId="21" xfId="74" applyNumberFormat="1" applyFont="1" applyFill="1" applyBorder="1" applyAlignment="1" applyProtection="1">
      <alignment vertical="center"/>
    </xf>
    <xf numFmtId="178" fontId="9" fillId="0" borderId="0" xfId="80" applyNumberFormat="1" applyFill="1" applyAlignment="1">
      <alignment vertical="center"/>
    </xf>
    <xf numFmtId="178" fontId="27" fillId="9" borderId="22" xfId="80" applyNumberFormat="1" applyFont="1" applyFill="1" applyBorder="1" applyAlignment="1">
      <alignment horizontal="right" vertical="center"/>
    </xf>
    <xf numFmtId="0" fontId="9" fillId="0" borderId="14" xfId="80" applyFont="1" applyFill="1" applyBorder="1" applyAlignment="1">
      <alignment vertical="center"/>
    </xf>
    <xf numFmtId="0" fontId="9" fillId="0" borderId="15" xfId="80" applyFont="1" applyFill="1" applyBorder="1" applyAlignment="1">
      <alignment vertical="center"/>
    </xf>
    <xf numFmtId="177" fontId="9" fillId="0" borderId="0" xfId="80" applyNumberFormat="1" applyFont="1" applyFill="1" applyBorder="1" applyAlignment="1">
      <alignment vertical="center"/>
    </xf>
    <xf numFmtId="0" fontId="28" fillId="0" borderId="16" xfId="80" applyFont="1" applyFill="1" applyBorder="1" applyAlignment="1">
      <alignment vertical="center"/>
    </xf>
    <xf numFmtId="0" fontId="28" fillId="0" borderId="19" xfId="80" applyFont="1" applyFill="1" applyBorder="1" applyAlignment="1">
      <alignment vertical="center"/>
    </xf>
    <xf numFmtId="0" fontId="28" fillId="0" borderId="20" xfId="80" applyFont="1" applyFill="1" applyBorder="1" applyAlignment="1">
      <alignment vertical="center"/>
    </xf>
    <xf numFmtId="0" fontId="9" fillId="0" borderId="20" xfId="80" applyFont="1" applyFill="1" applyBorder="1" applyAlignment="1">
      <alignment horizontal="right" vertical="center"/>
    </xf>
    <xf numFmtId="0" fontId="27" fillId="0" borderId="14" xfId="80" applyFont="1" applyFill="1" applyBorder="1" applyAlignment="1">
      <alignment vertical="center"/>
    </xf>
    <xf numFmtId="0" fontId="27" fillId="0" borderId="15" xfId="80" applyFont="1" applyFill="1" applyBorder="1" applyAlignment="1">
      <alignment vertical="center"/>
    </xf>
    <xf numFmtId="0" fontId="27" fillId="15" borderId="17" xfId="80" applyFont="1" applyFill="1" applyBorder="1" applyAlignment="1">
      <alignment vertical="center"/>
    </xf>
    <xf numFmtId="0" fontId="28" fillId="15" borderId="17" xfId="80" applyFont="1" applyFill="1" applyBorder="1" applyAlignment="1">
      <alignment vertical="center"/>
    </xf>
    <xf numFmtId="0" fontId="28" fillId="15" borderId="18" xfId="80" applyFont="1" applyFill="1" applyBorder="1" applyAlignment="1">
      <alignment vertical="center"/>
    </xf>
    <xf numFmtId="0" fontId="27" fillId="15" borderId="18" xfId="80" applyFont="1" applyFill="1" applyBorder="1" applyAlignment="1">
      <alignment vertical="center"/>
    </xf>
    <xf numFmtId="178" fontId="30" fillId="15" borderId="22" xfId="80" applyNumberFormat="1" applyFont="1" applyFill="1" applyBorder="1" applyAlignment="1">
      <alignment horizontal="right" vertical="center"/>
    </xf>
    <xf numFmtId="178" fontId="27" fillId="9" borderId="22" xfId="74" applyNumberFormat="1" applyFont="1" applyFill="1" applyBorder="1" applyAlignment="1" applyProtection="1">
      <alignment horizontal="right" vertical="center"/>
    </xf>
    <xf numFmtId="178" fontId="27" fillId="15" borderId="22" xfId="80" applyNumberFormat="1" applyFont="1" applyFill="1" applyBorder="1" applyAlignment="1">
      <alignment horizontal="right" vertical="center"/>
    </xf>
    <xf numFmtId="178" fontId="30" fillId="9" borderId="22" xfId="80" applyNumberFormat="1" applyFont="1" applyFill="1" applyBorder="1" applyAlignment="1">
      <alignment horizontal="right" vertical="center"/>
    </xf>
    <xf numFmtId="178" fontId="27" fillId="15" borderId="22" xfId="74" applyNumberFormat="1" applyFont="1" applyFill="1" applyBorder="1" applyAlignment="1" applyProtection="1">
      <alignment horizontal="right" vertical="center"/>
    </xf>
    <xf numFmtId="178" fontId="32" fillId="0" borderId="0" xfId="80" applyNumberFormat="1" applyFont="1" applyFill="1" applyAlignment="1">
      <alignment vertical="center"/>
    </xf>
    <xf numFmtId="0" fontId="26" fillId="0" borderId="0" xfId="79" applyFont="1"/>
    <xf numFmtId="0" fontId="34" fillId="27" borderId="0" xfId="79" applyFont="1" applyFill="1"/>
    <xf numFmtId="171" fontId="34" fillId="27" borderId="0" xfId="73" applyFont="1" applyFill="1"/>
    <xf numFmtId="4" fontId="34" fillId="27" borderId="0" xfId="79" applyNumberFormat="1" applyFont="1" applyFill="1"/>
    <xf numFmtId="0" fontId="1" fillId="0" borderId="0" xfId="79"/>
    <xf numFmtId="0" fontId="26" fillId="28" borderId="0" xfId="79" applyFont="1" applyFill="1" applyAlignment="1">
      <alignment horizontal="center"/>
    </xf>
    <xf numFmtId="171" fontId="26" fillId="0" borderId="0" xfId="73" applyFont="1"/>
    <xf numFmtId="4" fontId="26" fillId="0" borderId="0" xfId="79" applyNumberFormat="1" applyFont="1"/>
    <xf numFmtId="0" fontId="36" fillId="0" borderId="23" xfId="79" applyFont="1" applyBorder="1"/>
    <xf numFmtId="0" fontId="36" fillId="0" borderId="24" xfId="79" applyFont="1" applyBorder="1"/>
    <xf numFmtId="171" fontId="36" fillId="0" borderId="24" xfId="73" applyFont="1" applyBorder="1"/>
    <xf numFmtId="171" fontId="36" fillId="0" borderId="25" xfId="73" applyFont="1" applyBorder="1"/>
    <xf numFmtId="171" fontId="36" fillId="0" borderId="0" xfId="73" applyFont="1" applyBorder="1"/>
    <xf numFmtId="0" fontId="36" fillId="0" borderId="0" xfId="79" applyFont="1" applyBorder="1"/>
    <xf numFmtId="0" fontId="37" fillId="0" borderId="0" xfId="79" applyFont="1" applyBorder="1"/>
    <xf numFmtId="171" fontId="38" fillId="0" borderId="0" xfId="73" applyFont="1" applyBorder="1"/>
    <xf numFmtId="171" fontId="1" fillId="0" borderId="0" xfId="73" applyFont="1"/>
    <xf numFmtId="171" fontId="39" fillId="0" borderId="0" xfId="73" applyFont="1"/>
    <xf numFmtId="4" fontId="1" fillId="0" borderId="0" xfId="79" applyNumberFormat="1"/>
    <xf numFmtId="171" fontId="1" fillId="0" borderId="0" xfId="79" applyNumberFormat="1"/>
    <xf numFmtId="0" fontId="26" fillId="29" borderId="0" xfId="79" applyFont="1" applyFill="1"/>
    <xf numFmtId="171" fontId="26" fillId="29" borderId="0" xfId="73" applyFont="1" applyFill="1"/>
    <xf numFmtId="4" fontId="26" fillId="29" borderId="0" xfId="79" applyNumberFormat="1" applyFont="1" applyFill="1"/>
    <xf numFmtId="0" fontId="26" fillId="0" borderId="0" xfId="79" applyFont="1" applyFill="1"/>
    <xf numFmtId="171" fontId="26" fillId="0" borderId="0" xfId="73" applyFont="1" applyFill="1"/>
    <xf numFmtId="4" fontId="26" fillId="0" borderId="0" xfId="79" applyNumberFormat="1" applyFont="1" applyFill="1"/>
    <xf numFmtId="178" fontId="28" fillId="0" borderId="21" xfId="80" applyNumberFormat="1" applyFont="1" applyFill="1" applyBorder="1" applyAlignment="1">
      <alignment vertical="center"/>
    </xf>
    <xf numFmtId="0" fontId="32" fillId="0" borderId="16" xfId="80" applyFont="1" applyBorder="1" applyAlignment="1">
      <alignment horizontal="center" vertical="center"/>
    </xf>
    <xf numFmtId="178" fontId="30" fillId="0" borderId="16" xfId="80" applyNumberFormat="1" applyFont="1" applyFill="1" applyBorder="1" applyAlignment="1">
      <alignment vertical="center"/>
    </xf>
    <xf numFmtId="178" fontId="9" fillId="0" borderId="16" xfId="80" applyNumberFormat="1" applyFont="1" applyFill="1" applyBorder="1" applyAlignment="1">
      <alignment vertical="center"/>
    </xf>
    <xf numFmtId="178" fontId="28" fillId="0" borderId="16" xfId="80" applyNumberFormat="1" applyFont="1" applyFill="1" applyBorder="1" applyAlignment="1">
      <alignment vertical="center"/>
    </xf>
    <xf numFmtId="178" fontId="33" fillId="0" borderId="16" xfId="80" applyNumberFormat="1" applyFont="1" applyFill="1" applyBorder="1" applyAlignment="1">
      <alignment vertical="center"/>
    </xf>
    <xf numFmtId="178" fontId="33" fillId="0" borderId="16" xfId="74" applyNumberFormat="1" applyFont="1" applyFill="1" applyBorder="1" applyAlignment="1" applyProtection="1">
      <alignment vertical="center"/>
    </xf>
    <xf numFmtId="178" fontId="28" fillId="0" borderId="16" xfId="74" applyNumberFormat="1" applyFont="1" applyFill="1" applyBorder="1" applyAlignment="1" applyProtection="1">
      <alignment vertical="center"/>
    </xf>
    <xf numFmtId="178" fontId="9" fillId="0" borderId="16" xfId="74" applyNumberFormat="1" applyFont="1" applyFill="1" applyBorder="1" applyAlignment="1" applyProtection="1">
      <alignment vertical="center"/>
    </xf>
    <xf numFmtId="178" fontId="30" fillId="0" borderId="16" xfId="74" applyNumberFormat="1" applyFont="1" applyFill="1" applyBorder="1" applyAlignment="1" applyProtection="1">
      <alignment vertical="center"/>
    </xf>
    <xf numFmtId="178" fontId="32" fillId="0" borderId="16" xfId="74" applyNumberFormat="1" applyFont="1" applyFill="1" applyBorder="1" applyAlignment="1" applyProtection="1">
      <alignment vertical="center"/>
    </xf>
    <xf numFmtId="178" fontId="27" fillId="9" borderId="17" xfId="80" applyNumberFormat="1" applyFont="1" applyFill="1" applyBorder="1" applyAlignment="1">
      <alignment horizontal="right" vertical="center"/>
    </xf>
    <xf numFmtId="178" fontId="32" fillId="0" borderId="16" xfId="80" applyNumberFormat="1" applyFont="1" applyFill="1" applyBorder="1" applyAlignment="1">
      <alignment vertical="center"/>
    </xf>
    <xf numFmtId="178" fontId="30" fillId="15" borderId="17" xfId="80" applyNumberFormat="1" applyFont="1" applyFill="1" applyBorder="1" applyAlignment="1">
      <alignment horizontal="right" vertical="center"/>
    </xf>
    <xf numFmtId="178" fontId="27" fillId="9" borderId="17" xfId="74" applyNumberFormat="1" applyFont="1" applyFill="1" applyBorder="1" applyAlignment="1" applyProtection="1">
      <alignment horizontal="right" vertical="center"/>
    </xf>
    <xf numFmtId="178" fontId="27" fillId="15" borderId="17" xfId="80" applyNumberFormat="1" applyFont="1" applyFill="1" applyBorder="1" applyAlignment="1">
      <alignment horizontal="right" vertical="center"/>
    </xf>
    <xf numFmtId="178" fontId="30" fillId="9" borderId="17" xfId="80" applyNumberFormat="1" applyFont="1" applyFill="1" applyBorder="1" applyAlignment="1">
      <alignment horizontal="right" vertical="center"/>
    </xf>
    <xf numFmtId="178" fontId="27" fillId="15" borderId="17" xfId="74" applyNumberFormat="1" applyFont="1" applyFill="1" applyBorder="1" applyAlignment="1" applyProtection="1">
      <alignment horizontal="right" vertical="center"/>
    </xf>
    <xf numFmtId="10" fontId="32" fillId="0" borderId="26" xfId="84" applyNumberFormat="1" applyFont="1" applyFill="1" applyBorder="1" applyAlignment="1" applyProtection="1">
      <alignment horizontal="center" vertical="center"/>
    </xf>
    <xf numFmtId="10" fontId="32" fillId="0" borderId="26" xfId="84" applyNumberFormat="1" applyFont="1" applyFill="1" applyBorder="1" applyAlignment="1" applyProtection="1">
      <alignment vertical="center"/>
    </xf>
    <xf numFmtId="178" fontId="9" fillId="0" borderId="26" xfId="80" applyNumberFormat="1" applyFont="1" applyFill="1" applyBorder="1" applyAlignment="1">
      <alignment vertical="center"/>
    </xf>
    <xf numFmtId="178" fontId="33" fillId="0" borderId="26" xfId="80" applyNumberFormat="1" applyFont="1" applyFill="1" applyBorder="1" applyAlignment="1">
      <alignment vertical="center"/>
    </xf>
    <xf numFmtId="178" fontId="9" fillId="0" borderId="26" xfId="80" applyNumberFormat="1" applyFill="1" applyBorder="1" applyAlignment="1">
      <alignment vertical="center"/>
    </xf>
    <xf numFmtId="178" fontId="27" fillId="0" borderId="26" xfId="80" applyNumberFormat="1" applyFont="1" applyFill="1" applyBorder="1" applyAlignment="1">
      <alignment vertical="center"/>
    </xf>
    <xf numFmtId="178" fontId="28" fillId="0" borderId="26" xfId="80" applyNumberFormat="1" applyFont="1" applyFill="1" applyBorder="1" applyAlignment="1">
      <alignment vertical="center"/>
    </xf>
    <xf numFmtId="178" fontId="30" fillId="0" borderId="26" xfId="80" applyNumberFormat="1" applyFont="1" applyFill="1" applyBorder="1" applyAlignment="1">
      <alignment vertical="center"/>
    </xf>
    <xf numFmtId="178" fontId="9" fillId="0" borderId="27" xfId="80" applyNumberFormat="1" applyFill="1" applyBorder="1" applyAlignment="1">
      <alignment vertical="center"/>
    </xf>
    <xf numFmtId="178" fontId="27" fillId="9" borderId="28" xfId="80" applyNumberFormat="1" applyFont="1" applyFill="1" applyBorder="1" applyAlignment="1">
      <alignment horizontal="right" vertical="center"/>
    </xf>
    <xf numFmtId="178" fontId="9" fillId="0" borderId="29" xfId="80" applyNumberFormat="1" applyFill="1" applyBorder="1" applyAlignment="1">
      <alignment vertical="center"/>
    </xf>
    <xf numFmtId="178" fontId="27" fillId="9" borderId="30" xfId="80" applyNumberFormat="1" applyFont="1" applyFill="1" applyBorder="1" applyAlignment="1">
      <alignment horizontal="right" vertical="center"/>
    </xf>
    <xf numFmtId="178" fontId="30" fillId="15" borderId="30" xfId="80" applyNumberFormat="1" applyFont="1" applyFill="1" applyBorder="1" applyAlignment="1">
      <alignment horizontal="right" vertical="center"/>
    </xf>
    <xf numFmtId="178" fontId="27" fillId="15" borderId="30" xfId="80" applyNumberFormat="1" applyFont="1" applyFill="1" applyBorder="1" applyAlignment="1">
      <alignment horizontal="right" vertical="center"/>
    </xf>
    <xf numFmtId="178" fontId="30" fillId="9" borderId="30" xfId="80" applyNumberFormat="1" applyFont="1" applyFill="1" applyBorder="1" applyAlignment="1">
      <alignment horizontal="right" vertical="center"/>
    </xf>
    <xf numFmtId="178" fontId="27" fillId="15" borderId="31" xfId="74" applyNumberFormat="1" applyFont="1" applyFill="1" applyBorder="1" applyAlignment="1" applyProtection="1">
      <alignment horizontal="right" vertical="center"/>
    </xf>
    <xf numFmtId="178" fontId="27" fillId="9" borderId="28" xfId="74" applyNumberFormat="1" applyFont="1" applyFill="1" applyBorder="1" applyAlignment="1" applyProtection="1">
      <alignment horizontal="right" vertical="center"/>
    </xf>
    <xf numFmtId="178" fontId="33" fillId="30" borderId="21" xfId="74" applyNumberFormat="1" applyFont="1" applyFill="1" applyBorder="1" applyAlignment="1" applyProtection="1">
      <alignment vertical="center"/>
    </xf>
    <xf numFmtId="170" fontId="1" fillId="0" borderId="0" xfId="99"/>
    <xf numFmtId="0" fontId="28" fillId="0" borderId="0" xfId="0" applyFont="1"/>
    <xf numFmtId="170" fontId="28" fillId="0" borderId="0" xfId="99" applyFont="1"/>
    <xf numFmtId="0" fontId="0" fillId="0" borderId="0" xfId="80" applyFont="1" applyFill="1" applyAlignment="1">
      <alignment vertical="center"/>
    </xf>
    <xf numFmtId="0" fontId="1" fillId="0" borderId="0" xfId="99" applyNumberFormat="1"/>
    <xf numFmtId="170" fontId="9" fillId="0" borderId="0" xfId="99" applyFont="1"/>
    <xf numFmtId="170" fontId="0" fillId="0" borderId="0" xfId="99" applyFont="1"/>
    <xf numFmtId="0" fontId="34" fillId="28" borderId="0" xfId="79" applyFont="1" applyFill="1" applyAlignment="1">
      <alignment horizontal="center"/>
    </xf>
    <xf numFmtId="0" fontId="26" fillId="28" borderId="0" xfId="79" applyFont="1" applyFill="1" applyAlignment="1">
      <alignment horizontal="center"/>
    </xf>
    <xf numFmtId="0" fontId="30" fillId="6" borderId="32" xfId="80" applyFont="1" applyFill="1" applyBorder="1" applyAlignment="1">
      <alignment horizontal="center" vertical="center" wrapText="1"/>
    </xf>
    <xf numFmtId="0" fontId="30" fillId="6" borderId="30" xfId="80" applyFont="1" applyFill="1" applyBorder="1" applyAlignment="1">
      <alignment horizontal="center" vertical="center" wrapText="1"/>
    </xf>
    <xf numFmtId="0" fontId="27" fillId="6" borderId="28" xfId="80" applyFont="1" applyFill="1" applyBorder="1" applyAlignment="1">
      <alignment horizontal="center" vertical="center"/>
    </xf>
    <xf numFmtId="0" fontId="30" fillId="6" borderId="14" xfId="80" applyFont="1" applyFill="1" applyBorder="1" applyAlignment="1">
      <alignment horizontal="center" vertical="center"/>
    </xf>
    <xf numFmtId="0" fontId="30" fillId="6" borderId="17" xfId="80" applyFont="1" applyFill="1" applyBorder="1" applyAlignment="1">
      <alignment horizontal="center" vertical="center" wrapText="1"/>
    </xf>
    <xf numFmtId="0" fontId="30" fillId="6" borderId="19" xfId="80" applyFont="1" applyFill="1" applyBorder="1" applyAlignment="1">
      <alignment horizontal="center" vertical="center"/>
    </xf>
    <xf numFmtId="0" fontId="30" fillId="6" borderId="22" xfId="8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0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Comma 2" xfId="55"/>
    <cellStyle name="DataPilot - Valore" xfId="56"/>
    <cellStyle name="DataPilot Angolo" xfId="57"/>
    <cellStyle name="DataPilot Campo" xfId="58"/>
    <cellStyle name="DataPilot Categoria" xfId="59"/>
    <cellStyle name="DataPilot Risultato" xfId="60"/>
    <cellStyle name="DataPilot Titolo" xfId="61"/>
    <cellStyle name="DataPilot Valore" xfId="62"/>
    <cellStyle name="Euro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 builtinId="20" customBuiltin="1"/>
    <cellStyle name="Linked Cell" xfId="71"/>
    <cellStyle name="Migliaia (0)_Foglio1" xfId="72"/>
    <cellStyle name="Migliaia_BIVE_CE_SP_DEF_SDS_CM" xfId="73"/>
    <cellStyle name="Migliaia_schema_BILANCIO_BIVE_SP_ 2016_20170619" xfId="74"/>
    <cellStyle name="Neutral" xfId="75"/>
    <cellStyle name="Neutrale" xfId="76" builtinId="28" customBuiltin="1"/>
    <cellStyle name="Normal 2" xfId="77"/>
    <cellStyle name="Normal_Sheet1" xfId="78"/>
    <cellStyle name="Normale" xfId="0" builtinId="0"/>
    <cellStyle name="Normale_BIVE_CE_SP_DEF_SDS_CM" xfId="79"/>
    <cellStyle name="Normale_Schema bilancio CE_SP_ versione definitiva 24.01.2013_BIVE_SP_ 2016_20170619" xfId="80"/>
    <cellStyle name="Nota" xfId="81" builtinId="10" customBuiltin="1"/>
    <cellStyle name="Note" xfId="82"/>
    <cellStyle name="Output" xfId="83" builtinId="21" customBuiltin="1"/>
    <cellStyle name="Percentuale_BIVE_CE_2014.11.17_DEF_PwC_ARROTONDATI_TERE_BIVE_SP_ 2016_20170619" xfId="84"/>
    <cellStyle name="SAS FM Row drillable header" xfId="85"/>
    <cellStyle name="SAS FM Row header" xfId="86"/>
    <cellStyle name="Testo avviso" xfId="87" builtinId="11" customBuiltin="1"/>
    <cellStyle name="Testo descrittivo" xfId="88" builtinId="53" customBuiltin="1"/>
    <cellStyle name="Title" xfId="89"/>
    <cellStyle name="Titolo" xfId="90" builtinId="15" customBuiltin="1"/>
    <cellStyle name="Titolo 1" xfId="91" builtinId="16" customBuiltin="1"/>
    <cellStyle name="Titolo 2" xfId="92" builtinId="17" customBuiltin="1"/>
    <cellStyle name="Titolo 3" xfId="93" builtinId="18" customBuiltin="1"/>
    <cellStyle name="Titolo 4" xfId="94" builtinId="19" customBuiltin="1"/>
    <cellStyle name="Total" xfId="95"/>
    <cellStyle name="Totale" xfId="96" builtinId="25" customBuiltin="1"/>
    <cellStyle name="Valore non valido" xfId="97" builtinId="27" customBuiltin="1"/>
    <cellStyle name="Valore valido" xfId="98" builtinId="26" customBuiltin="1"/>
    <cellStyle name="Valuta" xfId="99" builtinId="4"/>
    <cellStyle name="Warning Text" xfId="10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177"/>
  <sheetViews>
    <sheetView workbookViewId="0">
      <pane ySplit="1" topLeftCell="A3" activePane="bottomLeft" state="frozen"/>
      <selection pane="bottomLeft" activeCell="C20" sqref="C20"/>
    </sheetView>
  </sheetViews>
  <sheetFormatPr defaultRowHeight="12.75"/>
  <cols>
    <col min="1" max="1" width="6.7109375" style="68" customWidth="1"/>
    <col min="2" max="2" width="7.85546875" style="68" customWidth="1"/>
    <col min="3" max="3" width="57.5703125" style="68" bestFit="1" customWidth="1"/>
    <col min="4" max="4" width="12.85546875" style="80" bestFit="1" customWidth="1"/>
    <col min="5" max="5" width="14.5703125" style="80" bestFit="1" customWidth="1"/>
    <col min="6" max="6" width="9.85546875" style="80" bestFit="1" customWidth="1"/>
    <col min="7" max="8" width="9.7109375" style="82" customWidth="1"/>
    <col min="9" max="9" width="9.140625" style="68"/>
    <col min="10" max="10" width="11.28515625" style="68" bestFit="1" customWidth="1"/>
    <col min="11" max="16384" width="9.140625" style="68"/>
  </cols>
  <sheetData>
    <row r="1" spans="1:9">
      <c r="A1" s="64" t="s">
        <v>138</v>
      </c>
      <c r="B1" s="64" t="s">
        <v>139</v>
      </c>
      <c r="C1" s="65" t="s">
        <v>140</v>
      </c>
      <c r="D1" s="66" t="s">
        <v>2</v>
      </c>
      <c r="E1" s="66" t="s">
        <v>141</v>
      </c>
      <c r="F1" s="66" t="s">
        <v>142</v>
      </c>
      <c r="G1" s="67" t="s">
        <v>143</v>
      </c>
      <c r="H1" s="67" t="s">
        <v>144</v>
      </c>
      <c r="I1" s="66" t="s">
        <v>145</v>
      </c>
    </row>
    <row r="2" spans="1:9">
      <c r="A2" s="64" t="s">
        <v>146</v>
      </c>
      <c r="B2" s="64"/>
      <c r="C2" s="133" t="s">
        <v>147</v>
      </c>
      <c r="D2" s="134"/>
      <c r="E2" s="134"/>
      <c r="F2" s="134"/>
      <c r="G2" s="134"/>
      <c r="H2" s="69"/>
    </row>
    <row r="3" spans="1:9">
      <c r="A3" s="64" t="s">
        <v>146</v>
      </c>
      <c r="B3" s="64"/>
      <c r="C3" s="65" t="s">
        <v>148</v>
      </c>
      <c r="D3" s="66">
        <v>0</v>
      </c>
      <c r="E3" s="66">
        <v>0</v>
      </c>
      <c r="F3" s="66">
        <v>0</v>
      </c>
      <c r="G3" s="67"/>
      <c r="H3" s="67"/>
    </row>
    <row r="4" spans="1:9">
      <c r="A4" s="64" t="s">
        <v>146</v>
      </c>
      <c r="B4" s="64">
        <v>30301200</v>
      </c>
      <c r="C4" s="64" t="s">
        <v>149</v>
      </c>
      <c r="D4" s="70">
        <v>8922.9</v>
      </c>
      <c r="E4" s="70">
        <v>8922.9</v>
      </c>
      <c r="F4" s="70">
        <v>0</v>
      </c>
      <c r="G4" s="71">
        <v>0</v>
      </c>
      <c r="H4" s="71" t="s">
        <v>150</v>
      </c>
      <c r="I4" s="68" t="s">
        <v>151</v>
      </c>
    </row>
    <row r="5" spans="1:9">
      <c r="A5" s="64" t="s">
        <v>146</v>
      </c>
      <c r="B5" s="64">
        <v>30301201</v>
      </c>
      <c r="C5" s="64" t="s">
        <v>152</v>
      </c>
      <c r="D5" s="70">
        <v>-8922.9</v>
      </c>
      <c r="E5" s="70">
        <v>-8922.9</v>
      </c>
      <c r="F5" s="70">
        <v>0</v>
      </c>
      <c r="G5" s="71">
        <v>0</v>
      </c>
      <c r="H5" s="71" t="s">
        <v>150</v>
      </c>
      <c r="I5" s="68" t="s">
        <v>151</v>
      </c>
    </row>
    <row r="6" spans="1:9">
      <c r="A6" s="64" t="s">
        <v>146</v>
      </c>
      <c r="B6" s="64"/>
      <c r="C6" s="65" t="s">
        <v>153</v>
      </c>
      <c r="D6" s="66">
        <v>3424</v>
      </c>
      <c r="E6" s="66">
        <v>3850.15</v>
      </c>
      <c r="F6" s="66">
        <v>-426.15</v>
      </c>
      <c r="G6" s="67">
        <v>-11.07</v>
      </c>
      <c r="H6" s="67"/>
    </row>
    <row r="7" spans="1:9">
      <c r="A7" s="64" t="s">
        <v>146</v>
      </c>
      <c r="B7" s="64">
        <v>31311400</v>
      </c>
      <c r="C7" s="64" t="s">
        <v>153</v>
      </c>
      <c r="D7" s="70">
        <v>104563.26</v>
      </c>
      <c r="E7" s="70">
        <v>103471.36</v>
      </c>
      <c r="F7" s="70">
        <v>1091.9000000000001</v>
      </c>
      <c r="G7" s="71">
        <v>1.06</v>
      </c>
      <c r="H7" s="71" t="s">
        <v>150</v>
      </c>
      <c r="I7" s="68" t="s">
        <v>154</v>
      </c>
    </row>
    <row r="8" spans="1:9">
      <c r="A8" s="64" t="s">
        <v>146</v>
      </c>
      <c r="B8" s="64">
        <v>31311401</v>
      </c>
      <c r="C8" s="64" t="s">
        <v>155</v>
      </c>
      <c r="D8" s="70">
        <v>-101471.94</v>
      </c>
      <c r="E8" s="70">
        <v>-100251.97</v>
      </c>
      <c r="F8" s="70">
        <v>-1219.97</v>
      </c>
      <c r="G8" s="71">
        <v>1.22</v>
      </c>
      <c r="H8" s="71" t="s">
        <v>150</v>
      </c>
      <c r="I8" s="68" t="s">
        <v>154</v>
      </c>
    </row>
    <row r="9" spans="1:9">
      <c r="A9" s="64" t="s">
        <v>146</v>
      </c>
      <c r="B9" s="64">
        <v>31311410</v>
      </c>
      <c r="C9" s="64" t="s">
        <v>156</v>
      </c>
      <c r="D9" s="70">
        <v>361.79</v>
      </c>
      <c r="E9" s="70">
        <v>361.79</v>
      </c>
      <c r="F9" s="70">
        <v>0</v>
      </c>
      <c r="G9" s="71">
        <v>0</v>
      </c>
      <c r="H9" s="71" t="s">
        <v>150</v>
      </c>
      <c r="I9" s="68" t="s">
        <v>154</v>
      </c>
    </row>
    <row r="10" spans="1:9">
      <c r="A10" s="64" t="s">
        <v>146</v>
      </c>
      <c r="B10" s="64">
        <v>31311411</v>
      </c>
      <c r="C10" s="64" t="s">
        <v>157</v>
      </c>
      <c r="D10" s="70">
        <v>-248.71</v>
      </c>
      <c r="E10" s="70">
        <v>-203.49</v>
      </c>
      <c r="F10" s="70">
        <v>-45.22</v>
      </c>
      <c r="G10" s="71">
        <v>22.22</v>
      </c>
      <c r="H10" s="71" t="s">
        <v>150</v>
      </c>
      <c r="I10" s="68" t="s">
        <v>154</v>
      </c>
    </row>
    <row r="11" spans="1:9">
      <c r="A11" s="64" t="s">
        <v>146</v>
      </c>
      <c r="B11" s="64">
        <v>31311420</v>
      </c>
      <c r="C11" s="64" t="s">
        <v>158</v>
      </c>
      <c r="D11" s="70">
        <v>28264.57</v>
      </c>
      <c r="E11" s="70">
        <v>27990.07</v>
      </c>
      <c r="F11" s="70">
        <v>274.5</v>
      </c>
      <c r="G11" s="71">
        <v>0.98</v>
      </c>
      <c r="H11" s="71" t="s">
        <v>150</v>
      </c>
      <c r="I11" s="68" t="s">
        <v>154</v>
      </c>
    </row>
    <row r="12" spans="1:9">
      <c r="A12" s="64" t="s">
        <v>146</v>
      </c>
      <c r="B12" s="64">
        <v>31311421</v>
      </c>
      <c r="C12" s="64" t="s">
        <v>159</v>
      </c>
      <c r="D12" s="70">
        <v>-28044.97</v>
      </c>
      <c r="E12" s="70">
        <v>-27517.61</v>
      </c>
      <c r="F12" s="70">
        <v>-527.36</v>
      </c>
      <c r="G12" s="71">
        <v>1.92</v>
      </c>
      <c r="H12" s="71" t="s">
        <v>150</v>
      </c>
      <c r="I12" s="68" t="s">
        <v>154</v>
      </c>
    </row>
    <row r="13" spans="1:9">
      <c r="A13" s="64" t="s">
        <v>146</v>
      </c>
      <c r="B13" s="64"/>
      <c r="C13" s="65" t="s">
        <v>160</v>
      </c>
      <c r="D13" s="66">
        <v>0</v>
      </c>
      <c r="E13" s="66">
        <v>0</v>
      </c>
      <c r="F13" s="66">
        <v>0</v>
      </c>
      <c r="G13" s="67"/>
      <c r="H13" s="67"/>
    </row>
    <row r="14" spans="1:9">
      <c r="A14" s="64" t="s">
        <v>146</v>
      </c>
      <c r="B14" s="64">
        <v>31311600</v>
      </c>
      <c r="C14" s="64" t="s">
        <v>160</v>
      </c>
      <c r="D14" s="70">
        <v>126287.18</v>
      </c>
      <c r="E14" s="70">
        <v>138995.57999999999</v>
      </c>
      <c r="F14" s="70">
        <v>-12708.4</v>
      </c>
      <c r="G14" s="71">
        <v>-9.14</v>
      </c>
      <c r="H14" s="71" t="s">
        <v>150</v>
      </c>
      <c r="I14" s="68" t="s">
        <v>161</v>
      </c>
    </row>
    <row r="15" spans="1:9">
      <c r="A15" s="64" t="s">
        <v>146</v>
      </c>
      <c r="B15" s="64">
        <v>31311601</v>
      </c>
      <c r="C15" s="64" t="s">
        <v>162</v>
      </c>
      <c r="D15" s="70">
        <v>-126287.18</v>
      </c>
      <c r="E15" s="70">
        <v>-138995.57999999999</v>
      </c>
      <c r="F15" s="70">
        <v>12708.4</v>
      </c>
      <c r="G15" s="71">
        <v>-9.14</v>
      </c>
      <c r="H15" s="71" t="s">
        <v>150</v>
      </c>
      <c r="I15" s="68" t="s">
        <v>161</v>
      </c>
    </row>
    <row r="16" spans="1:9">
      <c r="A16" s="64" t="s">
        <v>146</v>
      </c>
      <c r="B16" s="64"/>
      <c r="C16" s="65" t="s">
        <v>163</v>
      </c>
      <c r="D16" s="66">
        <v>70640</v>
      </c>
      <c r="E16" s="66">
        <v>70640</v>
      </c>
      <c r="F16" s="66">
        <v>0</v>
      </c>
      <c r="G16" s="67">
        <v>0</v>
      </c>
      <c r="H16" s="67"/>
    </row>
    <row r="17" spans="1:9">
      <c r="A17" s="64" t="s">
        <v>146</v>
      </c>
      <c r="B17" s="87">
        <v>48481003</v>
      </c>
      <c r="C17" s="87" t="s">
        <v>164</v>
      </c>
      <c r="D17" s="88">
        <v>70640</v>
      </c>
      <c r="E17" s="88">
        <v>70640</v>
      </c>
      <c r="F17" s="88">
        <v>0</v>
      </c>
      <c r="G17" s="89">
        <v>0</v>
      </c>
      <c r="H17" s="89" t="s">
        <v>150</v>
      </c>
      <c r="I17" s="68" t="s">
        <v>165</v>
      </c>
    </row>
    <row r="18" spans="1:9">
      <c r="A18" s="64" t="s">
        <v>146</v>
      </c>
      <c r="B18" s="64"/>
      <c r="C18" s="65" t="s">
        <v>166</v>
      </c>
      <c r="D18" s="66">
        <v>409133.45</v>
      </c>
      <c r="E18" s="66">
        <v>776549.04</v>
      </c>
      <c r="F18" s="66">
        <v>-367415.59</v>
      </c>
      <c r="G18" s="67">
        <v>-47.31</v>
      </c>
      <c r="H18" s="67"/>
    </row>
    <row r="19" spans="1:9">
      <c r="A19" s="64" t="s">
        <v>146</v>
      </c>
      <c r="B19" s="64">
        <v>35351001</v>
      </c>
      <c r="C19" s="64" t="s">
        <v>167</v>
      </c>
      <c r="D19" s="70">
        <v>227012.11</v>
      </c>
      <c r="E19" s="70">
        <v>236583.69</v>
      </c>
      <c r="F19" s="70">
        <v>-9571.58</v>
      </c>
      <c r="G19" s="71">
        <v>-4.05</v>
      </c>
      <c r="H19" s="71" t="s">
        <v>150</v>
      </c>
      <c r="I19" s="68" t="s">
        <v>168</v>
      </c>
    </row>
    <row r="20" spans="1:9">
      <c r="A20" s="64" t="s">
        <v>146</v>
      </c>
      <c r="B20" s="64">
        <v>35351002</v>
      </c>
      <c r="C20" s="64" t="s">
        <v>169</v>
      </c>
      <c r="D20" s="70">
        <v>182121.34</v>
      </c>
      <c r="E20" s="70">
        <v>539965.35</v>
      </c>
      <c r="F20" s="70">
        <v>-357844.01</v>
      </c>
      <c r="G20" s="71">
        <v>-66.27</v>
      </c>
      <c r="H20" s="71" t="s">
        <v>150</v>
      </c>
      <c r="I20" s="68" t="s">
        <v>168</v>
      </c>
    </row>
    <row r="21" spans="1:9">
      <c r="A21" s="64" t="s">
        <v>146</v>
      </c>
      <c r="B21" s="64"/>
      <c r="C21" s="65" t="s">
        <v>170</v>
      </c>
      <c r="D21" s="66">
        <v>2059790.03</v>
      </c>
      <c r="E21" s="66">
        <v>2033967.12</v>
      </c>
      <c r="F21" s="66">
        <v>25822.91</v>
      </c>
      <c r="G21" s="67">
        <v>1.27</v>
      </c>
      <c r="H21" s="67"/>
    </row>
    <row r="22" spans="1:9">
      <c r="A22" s="64" t="s">
        <v>146</v>
      </c>
      <c r="B22" s="64">
        <v>35351100</v>
      </c>
      <c r="C22" s="64" t="s">
        <v>171</v>
      </c>
      <c r="D22" s="70">
        <v>929701.8</v>
      </c>
      <c r="E22" s="70">
        <v>945931.3</v>
      </c>
      <c r="F22" s="70">
        <v>-16229.5</v>
      </c>
      <c r="G22" s="71">
        <v>-1.72</v>
      </c>
      <c r="H22" s="71" t="s">
        <v>150</v>
      </c>
      <c r="I22" s="68" t="s">
        <v>172</v>
      </c>
    </row>
    <row r="23" spans="1:9">
      <c r="A23" s="64" t="s">
        <v>146</v>
      </c>
      <c r="B23" s="64">
        <v>35351101</v>
      </c>
      <c r="C23" s="64" t="s">
        <v>173</v>
      </c>
      <c r="D23" s="70">
        <v>192220.91</v>
      </c>
      <c r="E23" s="70">
        <v>226608.97</v>
      </c>
      <c r="F23" s="70">
        <v>-34388.06</v>
      </c>
      <c r="G23" s="71">
        <v>-15.18</v>
      </c>
      <c r="H23" s="71" t="s">
        <v>150</v>
      </c>
      <c r="I23" s="68" t="s">
        <v>172</v>
      </c>
    </row>
    <row r="24" spans="1:9">
      <c r="A24" s="64" t="s">
        <v>146</v>
      </c>
      <c r="B24" s="64">
        <v>35351102</v>
      </c>
      <c r="C24" s="64" t="s">
        <v>174</v>
      </c>
      <c r="D24" s="70">
        <v>304756.5</v>
      </c>
      <c r="E24" s="70">
        <v>325971.44</v>
      </c>
      <c r="F24" s="70">
        <v>-21214.94</v>
      </c>
      <c r="G24" s="71">
        <v>-6.51</v>
      </c>
      <c r="H24" s="71" t="s">
        <v>150</v>
      </c>
      <c r="I24" s="68" t="s">
        <v>172</v>
      </c>
    </row>
    <row r="25" spans="1:9">
      <c r="A25" s="64" t="s">
        <v>146</v>
      </c>
      <c r="B25" s="64">
        <v>35351103</v>
      </c>
      <c r="C25" s="64" t="s">
        <v>175</v>
      </c>
      <c r="D25" s="70">
        <v>251613.5</v>
      </c>
      <c r="E25" s="70">
        <v>251612</v>
      </c>
      <c r="F25" s="70">
        <v>1.5</v>
      </c>
      <c r="G25" s="71">
        <v>0</v>
      </c>
      <c r="H25" s="71" t="s">
        <v>150</v>
      </c>
      <c r="I25" s="68" t="s">
        <v>172</v>
      </c>
    </row>
    <row r="26" spans="1:9">
      <c r="A26" s="64" t="s">
        <v>146</v>
      </c>
      <c r="B26" s="64">
        <v>35351104</v>
      </c>
      <c r="C26" s="64" t="s">
        <v>176</v>
      </c>
      <c r="D26" s="70">
        <v>252790.32</v>
      </c>
      <c r="E26" s="70">
        <v>224528.01</v>
      </c>
      <c r="F26" s="70">
        <v>28262.31</v>
      </c>
      <c r="G26" s="71">
        <v>12.59</v>
      </c>
      <c r="H26" s="71" t="s">
        <v>150</v>
      </c>
      <c r="I26" s="68" t="s">
        <v>172</v>
      </c>
    </row>
    <row r="27" spans="1:9">
      <c r="A27" s="64" t="s">
        <v>146</v>
      </c>
      <c r="B27" s="64">
        <v>35351105</v>
      </c>
      <c r="C27" s="64" t="s">
        <v>177</v>
      </c>
      <c r="D27" s="70">
        <v>128707</v>
      </c>
      <c r="E27" s="70">
        <v>59315.4</v>
      </c>
      <c r="F27" s="70">
        <v>69391.600000000006</v>
      </c>
      <c r="G27" s="71">
        <v>116.99</v>
      </c>
      <c r="H27" s="71" t="s">
        <v>150</v>
      </c>
      <c r="I27" s="68" t="s">
        <v>172</v>
      </c>
    </row>
    <row r="28" spans="1:9">
      <c r="A28" s="64" t="s">
        <v>146</v>
      </c>
      <c r="B28" s="64"/>
      <c r="C28" s="65" t="s">
        <v>178</v>
      </c>
      <c r="D28" s="66">
        <v>2225165.84</v>
      </c>
      <c r="E28" s="66">
        <v>2238364.4300000002</v>
      </c>
      <c r="F28" s="66">
        <v>-13198.59</v>
      </c>
      <c r="G28" s="67">
        <v>-0.59</v>
      </c>
      <c r="H28" s="67"/>
    </row>
    <row r="29" spans="1:9">
      <c r="A29" s="64" t="s">
        <v>146</v>
      </c>
      <c r="B29" s="84">
        <v>35351300</v>
      </c>
      <c r="C29" s="84" t="s">
        <v>179</v>
      </c>
      <c r="D29" s="85">
        <v>2051444.29</v>
      </c>
      <c r="E29" s="85">
        <v>2051444.29</v>
      </c>
      <c r="F29" s="85">
        <v>0</v>
      </c>
      <c r="G29" s="86">
        <v>0</v>
      </c>
      <c r="H29" s="86" t="s">
        <v>150</v>
      </c>
      <c r="I29" s="68" t="s">
        <v>180</v>
      </c>
    </row>
    <row r="30" spans="1:9">
      <c r="A30" s="64" t="s">
        <v>146</v>
      </c>
      <c r="B30" s="64">
        <v>35351301</v>
      </c>
      <c r="C30" s="64" t="s">
        <v>178</v>
      </c>
      <c r="D30" s="70">
        <v>173721.55</v>
      </c>
      <c r="E30" s="70">
        <v>186920.14</v>
      </c>
      <c r="F30" s="70">
        <v>-13198.59</v>
      </c>
      <c r="G30" s="71">
        <v>-7.06</v>
      </c>
      <c r="H30" s="71" t="s">
        <v>150</v>
      </c>
      <c r="I30" s="68" t="s">
        <v>165</v>
      </c>
    </row>
    <row r="31" spans="1:9">
      <c r="A31" s="64" t="s">
        <v>146</v>
      </c>
      <c r="B31" s="64"/>
      <c r="C31" s="65" t="s">
        <v>181</v>
      </c>
      <c r="D31" s="66">
        <v>10052.379999999999</v>
      </c>
      <c r="E31" s="66">
        <v>10052.379999999999</v>
      </c>
      <c r="F31" s="66">
        <v>0</v>
      </c>
      <c r="G31" s="67">
        <v>0</v>
      </c>
      <c r="H31" s="67"/>
    </row>
    <row r="32" spans="1:9">
      <c r="A32" s="64" t="s">
        <v>146</v>
      </c>
      <c r="B32" s="64">
        <v>35351401</v>
      </c>
      <c r="C32" s="64" t="s">
        <v>182</v>
      </c>
      <c r="D32" s="70">
        <v>10052.379999999999</v>
      </c>
      <c r="E32" s="70">
        <v>10052.379999999999</v>
      </c>
      <c r="F32" s="70">
        <v>0</v>
      </c>
      <c r="G32" s="71">
        <v>0</v>
      </c>
      <c r="H32" s="71" t="s">
        <v>150</v>
      </c>
      <c r="I32" s="68" t="s">
        <v>165</v>
      </c>
    </row>
    <row r="33" spans="1:9">
      <c r="A33" s="64" t="s">
        <v>146</v>
      </c>
      <c r="B33" s="64"/>
      <c r="C33" s="65" t="s">
        <v>183</v>
      </c>
      <c r="D33" s="66">
        <v>16607.87</v>
      </c>
      <c r="E33" s="66">
        <v>54020.83</v>
      </c>
      <c r="F33" s="66">
        <v>-37412.959999999999</v>
      </c>
      <c r="G33" s="67">
        <v>-69.260000000000005</v>
      </c>
      <c r="H33" s="67"/>
    </row>
    <row r="34" spans="1:9">
      <c r="A34" s="64" t="s">
        <v>146</v>
      </c>
      <c r="B34" s="64">
        <v>35351500</v>
      </c>
      <c r="C34" s="64" t="s">
        <v>184</v>
      </c>
      <c r="D34" s="70">
        <v>52168.32</v>
      </c>
      <c r="E34" s="70">
        <v>54020.83</v>
      </c>
      <c r="F34" s="70">
        <v>-1852.51</v>
      </c>
      <c r="G34" s="71">
        <v>-3.43</v>
      </c>
      <c r="H34" s="71" t="s">
        <v>150</v>
      </c>
      <c r="I34" s="68" t="s">
        <v>165</v>
      </c>
    </row>
    <row r="35" spans="1:9">
      <c r="A35" s="64" t="s">
        <v>146</v>
      </c>
      <c r="B35" s="64">
        <v>52521200</v>
      </c>
      <c r="C35" s="64" t="s">
        <v>185</v>
      </c>
      <c r="D35" s="70">
        <v>-35560.449999999997</v>
      </c>
      <c r="E35" s="70"/>
      <c r="F35" s="70">
        <v>-35560.449999999997</v>
      </c>
      <c r="G35" s="71"/>
      <c r="H35" s="71" t="s">
        <v>150</v>
      </c>
      <c r="I35" s="68" t="s">
        <v>165</v>
      </c>
    </row>
    <row r="36" spans="1:9">
      <c r="A36" s="64" t="s">
        <v>146</v>
      </c>
      <c r="B36" s="64"/>
      <c r="C36" s="65" t="s">
        <v>186</v>
      </c>
      <c r="D36" s="66">
        <v>447692.27</v>
      </c>
      <c r="E36" s="66">
        <v>663884.35</v>
      </c>
      <c r="F36" s="66">
        <v>-216192.08</v>
      </c>
      <c r="G36" s="67">
        <v>-32.56</v>
      </c>
      <c r="H36" s="67"/>
    </row>
    <row r="37" spans="1:9">
      <c r="A37" s="64" t="s">
        <v>146</v>
      </c>
      <c r="B37" s="64">
        <v>37371000</v>
      </c>
      <c r="C37" s="64" t="s">
        <v>186</v>
      </c>
      <c r="D37" s="70">
        <v>447692.27</v>
      </c>
      <c r="E37" s="70">
        <v>663884.35</v>
      </c>
      <c r="F37" s="70">
        <v>-216192.08</v>
      </c>
      <c r="G37" s="71">
        <v>-32.56</v>
      </c>
      <c r="H37" s="71" t="s">
        <v>150</v>
      </c>
      <c r="I37" s="68" t="s">
        <v>187</v>
      </c>
    </row>
    <row r="38" spans="1:9">
      <c r="A38" s="64" t="s">
        <v>146</v>
      </c>
      <c r="B38" s="64"/>
      <c r="C38" s="65" t="s">
        <v>18</v>
      </c>
      <c r="D38" s="66">
        <v>4242.0200000000004</v>
      </c>
      <c r="E38" s="66">
        <v>5583.41</v>
      </c>
      <c r="F38" s="66">
        <v>-1341.39</v>
      </c>
      <c r="G38" s="67">
        <v>-24.02</v>
      </c>
      <c r="H38" s="67"/>
    </row>
    <row r="39" spans="1:9">
      <c r="A39" s="64" t="s">
        <v>146</v>
      </c>
      <c r="B39" s="64">
        <v>48481000</v>
      </c>
      <c r="C39" s="64" t="s">
        <v>188</v>
      </c>
      <c r="D39" s="70"/>
      <c r="E39" s="70">
        <v>255.53</v>
      </c>
      <c r="F39" s="70">
        <v>-255.53</v>
      </c>
      <c r="G39" s="71">
        <v>-100</v>
      </c>
      <c r="H39" s="71" t="s">
        <v>150</v>
      </c>
      <c r="I39" s="68" t="s">
        <v>189</v>
      </c>
    </row>
    <row r="40" spans="1:9" ht="13.5" thickBot="1">
      <c r="A40" s="64" t="s">
        <v>146</v>
      </c>
      <c r="B40" s="64">
        <v>48481001</v>
      </c>
      <c r="C40" s="64" t="s">
        <v>190</v>
      </c>
      <c r="D40" s="70">
        <v>4242.0200000000004</v>
      </c>
      <c r="E40" s="70">
        <v>5327.88</v>
      </c>
      <c r="F40" s="70">
        <v>-1085.8599999999999</v>
      </c>
      <c r="G40" s="71">
        <v>-20.38</v>
      </c>
      <c r="H40" s="71" t="s">
        <v>150</v>
      </c>
      <c r="I40" s="68" t="s">
        <v>191</v>
      </c>
    </row>
    <row r="41" spans="1:9" ht="13.5" thickBot="1">
      <c r="A41" s="64"/>
      <c r="B41" s="72"/>
      <c r="C41" s="73" t="s">
        <v>192</v>
      </c>
      <c r="D41" s="74">
        <f>+D6+D13+D16+D18+D21+D28+D31+D33+D36+D38</f>
        <v>5246747.8599999994</v>
      </c>
      <c r="E41" s="74">
        <f>+E6+E13+E16+E18+E21+E28+E31+E33+E36+E38</f>
        <v>5856911.71</v>
      </c>
      <c r="F41" s="74">
        <f>+F6+F13+F16+F18+F21+F28+F31+F33+F36+F38</f>
        <v>-610163.85000000009</v>
      </c>
      <c r="G41" s="75"/>
      <c r="H41" s="76"/>
    </row>
    <row r="42" spans="1:9">
      <c r="A42" s="64"/>
      <c r="B42" s="64"/>
      <c r="C42" s="64"/>
      <c r="D42" s="70"/>
      <c r="E42" s="70"/>
      <c r="F42" s="70"/>
      <c r="G42" s="70"/>
      <c r="H42" s="70"/>
    </row>
    <row r="43" spans="1:9">
      <c r="A43" s="64" t="s">
        <v>146</v>
      </c>
      <c r="B43" s="64"/>
      <c r="C43" s="65" t="s">
        <v>193</v>
      </c>
      <c r="D43" s="66">
        <v>-1675.66</v>
      </c>
      <c r="E43" s="66">
        <v>-439.68</v>
      </c>
      <c r="F43" s="66">
        <v>-1235.98</v>
      </c>
      <c r="G43" s="67">
        <v>281.11</v>
      </c>
      <c r="H43" s="67"/>
    </row>
    <row r="44" spans="1:9">
      <c r="A44" s="64" t="s">
        <v>146</v>
      </c>
      <c r="B44" s="64">
        <v>51511700</v>
      </c>
      <c r="C44" s="64" t="s">
        <v>194</v>
      </c>
      <c r="D44" s="70">
        <v>-1675.66</v>
      </c>
      <c r="E44" s="70">
        <v>-439.68</v>
      </c>
      <c r="F44" s="70">
        <v>-1235.98</v>
      </c>
      <c r="G44" s="71">
        <v>281.11</v>
      </c>
      <c r="H44" s="71" t="s">
        <v>195</v>
      </c>
      <c r="I44" s="68" t="s">
        <v>196</v>
      </c>
    </row>
    <row r="45" spans="1:9">
      <c r="A45" s="64" t="s">
        <v>146</v>
      </c>
      <c r="B45" s="64"/>
      <c r="C45" s="65" t="s">
        <v>197</v>
      </c>
      <c r="D45" s="66">
        <v>-854.92</v>
      </c>
      <c r="E45" s="66">
        <v>-415.24</v>
      </c>
      <c r="F45" s="66">
        <v>-439.68</v>
      </c>
      <c r="G45" s="67">
        <v>105.89</v>
      </c>
      <c r="H45" s="67"/>
    </row>
    <row r="46" spans="1:9">
      <c r="A46" s="64" t="s">
        <v>146</v>
      </c>
      <c r="B46" s="64">
        <v>51511800</v>
      </c>
      <c r="C46" s="64" t="s">
        <v>197</v>
      </c>
      <c r="D46" s="70">
        <v>-854.92</v>
      </c>
      <c r="E46" s="70">
        <v>-415.24</v>
      </c>
      <c r="F46" s="70">
        <v>-439.68</v>
      </c>
      <c r="G46" s="71">
        <v>105.89</v>
      </c>
      <c r="H46" s="71" t="s">
        <v>195</v>
      </c>
      <c r="I46" s="68" t="s">
        <v>198</v>
      </c>
    </row>
    <row r="47" spans="1:9">
      <c r="A47" s="64" t="s">
        <v>146</v>
      </c>
      <c r="B47" s="64"/>
      <c r="C47" s="65" t="s">
        <v>199</v>
      </c>
      <c r="D47" s="66">
        <v>-189365.76000000001</v>
      </c>
      <c r="E47" s="66">
        <v>-141944.94</v>
      </c>
      <c r="F47" s="66">
        <v>-47420.82</v>
      </c>
      <c r="G47" s="67">
        <v>33.409999999999997</v>
      </c>
      <c r="H47" s="67"/>
    </row>
    <row r="48" spans="1:9">
      <c r="A48" s="64" t="s">
        <v>146</v>
      </c>
      <c r="B48" s="64">
        <v>52522001</v>
      </c>
      <c r="C48" s="64" t="s">
        <v>200</v>
      </c>
      <c r="D48" s="70">
        <v>-189365.76000000001</v>
      </c>
      <c r="E48" s="70">
        <v>-141944.94</v>
      </c>
      <c r="F48" s="70">
        <v>-47420.82</v>
      </c>
      <c r="G48" s="71">
        <v>33.409999999999997</v>
      </c>
      <c r="H48" s="71" t="s">
        <v>195</v>
      </c>
      <c r="I48" s="68" t="s">
        <v>201</v>
      </c>
    </row>
    <row r="49" spans="1:9">
      <c r="A49" s="64" t="s">
        <v>146</v>
      </c>
      <c r="B49" s="64"/>
      <c r="C49" s="65" t="s">
        <v>202</v>
      </c>
      <c r="D49" s="66">
        <v>-1091968.56</v>
      </c>
      <c r="E49" s="66">
        <v>-1077983.43</v>
      </c>
      <c r="F49" s="66">
        <v>-13985.13</v>
      </c>
      <c r="G49" s="67">
        <v>1.3</v>
      </c>
      <c r="H49" s="67"/>
    </row>
    <row r="50" spans="1:9">
      <c r="A50" s="64" t="s">
        <v>146</v>
      </c>
      <c r="B50" s="64">
        <v>48481002</v>
      </c>
      <c r="C50" s="64" t="s">
        <v>203</v>
      </c>
      <c r="D50" s="70">
        <v>41403.589999999997</v>
      </c>
      <c r="E50" s="70">
        <v>21708.37</v>
      </c>
      <c r="F50" s="70">
        <v>19695.22</v>
      </c>
      <c r="G50" s="71">
        <v>90.73</v>
      </c>
      <c r="H50" s="71" t="s">
        <v>195</v>
      </c>
      <c r="I50" s="68" t="s">
        <v>204</v>
      </c>
    </row>
    <row r="51" spans="1:9">
      <c r="A51" s="64" t="s">
        <v>146</v>
      </c>
      <c r="B51" s="64">
        <v>53531001</v>
      </c>
      <c r="C51" s="64" t="s">
        <v>205</v>
      </c>
      <c r="D51" s="70">
        <v>-606324.74</v>
      </c>
      <c r="E51" s="70">
        <v>-746697.55</v>
      </c>
      <c r="F51" s="70">
        <v>140372.81</v>
      </c>
      <c r="G51" s="71">
        <v>-18.8</v>
      </c>
      <c r="H51" s="71" t="s">
        <v>195</v>
      </c>
      <c r="I51" s="68" t="s">
        <v>204</v>
      </c>
    </row>
    <row r="52" spans="1:9">
      <c r="A52" s="64" t="s">
        <v>146</v>
      </c>
      <c r="B52" s="64">
        <v>58581002</v>
      </c>
      <c r="C52" s="64" t="s">
        <v>206</v>
      </c>
      <c r="D52" s="70">
        <v>-527047.41</v>
      </c>
      <c r="E52" s="70">
        <v>-352994.25</v>
      </c>
      <c r="F52" s="70">
        <v>-174053.16</v>
      </c>
      <c r="G52" s="71">
        <v>49.31</v>
      </c>
      <c r="H52" s="71" t="s">
        <v>195</v>
      </c>
      <c r="I52" s="68" t="s">
        <v>204</v>
      </c>
    </row>
    <row r="53" spans="1:9">
      <c r="A53" s="64" t="s">
        <v>146</v>
      </c>
      <c r="B53" s="64"/>
      <c r="C53" s="65" t="s">
        <v>207</v>
      </c>
      <c r="D53" s="66">
        <v>-731130.28</v>
      </c>
      <c r="E53" s="66">
        <v>-600464.42000000004</v>
      </c>
      <c r="F53" s="66">
        <v>-130665.86</v>
      </c>
      <c r="G53" s="67">
        <v>21.76</v>
      </c>
      <c r="H53" s="67"/>
    </row>
    <row r="54" spans="1:9">
      <c r="A54" s="64" t="s">
        <v>146</v>
      </c>
      <c r="B54" s="64">
        <v>54541100</v>
      </c>
      <c r="C54" s="64" t="s">
        <v>208</v>
      </c>
      <c r="D54" s="70">
        <v>-141856.4</v>
      </c>
      <c r="E54" s="70">
        <v>-141856.4</v>
      </c>
      <c r="F54" s="70">
        <v>0</v>
      </c>
      <c r="G54" s="71">
        <v>0</v>
      </c>
      <c r="H54" s="71" t="s">
        <v>195</v>
      </c>
      <c r="I54" s="68" t="s">
        <v>209</v>
      </c>
    </row>
    <row r="55" spans="1:9">
      <c r="A55" s="64" t="s">
        <v>146</v>
      </c>
      <c r="B55" s="64">
        <v>54541101</v>
      </c>
      <c r="C55" s="64" t="s">
        <v>210</v>
      </c>
      <c r="D55" s="70">
        <v>-180050.23</v>
      </c>
      <c r="E55" s="70">
        <v>-142306.01</v>
      </c>
      <c r="F55" s="70">
        <v>-37744.22</v>
      </c>
      <c r="G55" s="71">
        <v>26.52</v>
      </c>
      <c r="H55" s="71" t="s">
        <v>195</v>
      </c>
      <c r="I55" s="68" t="s">
        <v>209</v>
      </c>
    </row>
    <row r="56" spans="1:9">
      <c r="A56" s="64" t="s">
        <v>146</v>
      </c>
      <c r="B56" s="64">
        <v>54541102</v>
      </c>
      <c r="C56" s="64" t="s">
        <v>211</v>
      </c>
      <c r="D56" s="70">
        <v>-166769.16</v>
      </c>
      <c r="E56" s="70">
        <v>-104073.51</v>
      </c>
      <c r="F56" s="70">
        <v>-62695.65</v>
      </c>
      <c r="G56" s="71">
        <v>60.24</v>
      </c>
      <c r="H56" s="71" t="s">
        <v>195</v>
      </c>
      <c r="I56" s="68" t="s">
        <v>209</v>
      </c>
    </row>
    <row r="57" spans="1:9">
      <c r="A57" s="64" t="s">
        <v>146</v>
      </c>
      <c r="B57" s="64">
        <v>54541104</v>
      </c>
      <c r="C57" s="64" t="s">
        <v>212</v>
      </c>
      <c r="D57" s="70">
        <v>-242454.49</v>
      </c>
      <c r="E57" s="70">
        <v>-212228.5</v>
      </c>
      <c r="F57" s="70">
        <v>-30225.99</v>
      </c>
      <c r="G57" s="71">
        <v>14.24</v>
      </c>
      <c r="H57" s="71" t="s">
        <v>195</v>
      </c>
      <c r="I57" s="68" t="s">
        <v>209</v>
      </c>
    </row>
    <row r="58" spans="1:9">
      <c r="A58" s="64" t="s">
        <v>146</v>
      </c>
      <c r="B58" s="64"/>
      <c r="C58" s="65" t="s">
        <v>213</v>
      </c>
      <c r="D58" s="66">
        <v>-3171975.14</v>
      </c>
      <c r="E58" s="66">
        <v>-4000707.96</v>
      </c>
      <c r="F58" s="66">
        <v>828732.82</v>
      </c>
      <c r="G58" s="67">
        <v>-20.71</v>
      </c>
      <c r="H58" s="67"/>
    </row>
    <row r="59" spans="1:9">
      <c r="A59" s="64" t="s">
        <v>146</v>
      </c>
      <c r="B59" s="84">
        <v>54541400</v>
      </c>
      <c r="C59" s="84" t="s">
        <v>214</v>
      </c>
      <c r="D59" s="85">
        <v>-3171975.14</v>
      </c>
      <c r="E59" s="85">
        <v>-4000707.96</v>
      </c>
      <c r="F59" s="85">
        <v>828732.82</v>
      </c>
      <c r="G59" s="86">
        <v>-20.71</v>
      </c>
      <c r="H59" s="86" t="s">
        <v>195</v>
      </c>
      <c r="I59" s="68" t="s">
        <v>215</v>
      </c>
    </row>
    <row r="60" spans="1:9">
      <c r="A60" s="64" t="s">
        <v>146</v>
      </c>
      <c r="B60" s="64"/>
      <c r="C60" s="65" t="s">
        <v>216</v>
      </c>
      <c r="D60" s="66">
        <v>-53883.96</v>
      </c>
      <c r="E60" s="66">
        <v>-31131.95</v>
      </c>
      <c r="F60" s="66">
        <v>-22752.01</v>
      </c>
      <c r="G60" s="67">
        <v>73.08</v>
      </c>
      <c r="H60" s="67"/>
    </row>
    <row r="61" spans="1:9">
      <c r="A61" s="64" t="s">
        <v>146</v>
      </c>
      <c r="B61" s="64">
        <v>54541300</v>
      </c>
      <c r="C61" s="64" t="s">
        <v>216</v>
      </c>
      <c r="D61" s="70">
        <v>-53883.96</v>
      </c>
      <c r="E61" s="70">
        <v>-30471.95</v>
      </c>
      <c r="F61" s="70">
        <v>-23412.01</v>
      </c>
      <c r="G61" s="71">
        <v>76.83</v>
      </c>
      <c r="H61" s="71" t="s">
        <v>195</v>
      </c>
      <c r="I61" s="68" t="s">
        <v>217</v>
      </c>
    </row>
    <row r="62" spans="1:9">
      <c r="A62" s="64" t="s">
        <v>146</v>
      </c>
      <c r="B62" s="64">
        <v>54541303</v>
      </c>
      <c r="C62" s="64" t="s">
        <v>218</v>
      </c>
      <c r="D62" s="70"/>
      <c r="E62" s="70">
        <v>-660</v>
      </c>
      <c r="F62" s="70">
        <v>660</v>
      </c>
      <c r="G62" s="71">
        <v>-100</v>
      </c>
      <c r="H62" s="71" t="s">
        <v>195</v>
      </c>
      <c r="I62" s="68" t="s">
        <v>217</v>
      </c>
    </row>
    <row r="63" spans="1:9">
      <c r="A63" s="64" t="s">
        <v>146</v>
      </c>
      <c r="B63" s="64"/>
      <c r="C63" s="65" t="s">
        <v>219</v>
      </c>
      <c r="D63" s="66">
        <v>-5893.58</v>
      </c>
      <c r="E63" s="66">
        <v>-3824.09</v>
      </c>
      <c r="F63" s="66">
        <v>-2069.4899999999998</v>
      </c>
      <c r="G63" s="67">
        <v>54.12</v>
      </c>
      <c r="H63" s="67"/>
    </row>
    <row r="64" spans="1:9">
      <c r="A64" s="64" t="s">
        <v>146</v>
      </c>
      <c r="B64" s="64">
        <v>54541700</v>
      </c>
      <c r="C64" s="64" t="s">
        <v>220</v>
      </c>
      <c r="D64" s="70">
        <v>-962.8</v>
      </c>
      <c r="E64" s="70">
        <v>-1694.04</v>
      </c>
      <c r="F64" s="70">
        <v>731.24</v>
      </c>
      <c r="G64" s="71">
        <v>-43.17</v>
      </c>
      <c r="H64" s="71" t="s">
        <v>195</v>
      </c>
      <c r="I64" s="68" t="s">
        <v>221</v>
      </c>
    </row>
    <row r="65" spans="1:9" ht="13.5" thickBot="1">
      <c r="A65" s="64" t="s">
        <v>146</v>
      </c>
      <c r="B65" s="64">
        <v>54541707</v>
      </c>
      <c r="C65" s="64" t="s">
        <v>222</v>
      </c>
      <c r="D65" s="70">
        <v>-4930.78</v>
      </c>
      <c r="E65" s="70">
        <v>-2130.0500000000002</v>
      </c>
      <c r="F65" s="70">
        <v>-2800.73</v>
      </c>
      <c r="G65" s="71">
        <v>131.49</v>
      </c>
      <c r="H65" s="71" t="s">
        <v>195</v>
      </c>
      <c r="I65" s="68" t="s">
        <v>221</v>
      </c>
    </row>
    <row r="66" spans="1:9" ht="13.5" thickBot="1">
      <c r="A66" s="64"/>
      <c r="B66" s="72"/>
      <c r="C66" s="73" t="s">
        <v>223</v>
      </c>
      <c r="D66" s="74">
        <f>+D43+D45+D47+D49+D53+D58+D60+D63</f>
        <v>-5246747.8600000003</v>
      </c>
      <c r="E66" s="74">
        <f>+E43+E45+E47+E49+E53+E58+E60+E63</f>
        <v>-5856911.71</v>
      </c>
      <c r="F66" s="74">
        <f>+F43+F45+F47+F49+F53+F58+F60+F63</f>
        <v>610163.85</v>
      </c>
      <c r="G66" s="75"/>
      <c r="H66" s="76"/>
    </row>
    <row r="67" spans="1:9">
      <c r="A67" s="64"/>
      <c r="B67" s="77"/>
      <c r="C67" s="78" t="s">
        <v>224</v>
      </c>
      <c r="D67" s="79">
        <f>+D41+D66</f>
        <v>0</v>
      </c>
      <c r="E67" s="79">
        <f>+E41+E66</f>
        <v>0</v>
      </c>
      <c r="F67" s="79">
        <f>+F41+F66</f>
        <v>0</v>
      </c>
      <c r="G67" s="79"/>
      <c r="H67" s="79"/>
    </row>
    <row r="68" spans="1:9">
      <c r="A68" s="64"/>
      <c r="B68" s="77"/>
      <c r="C68" s="77"/>
      <c r="D68" s="76"/>
      <c r="E68" s="76"/>
      <c r="F68" s="76"/>
      <c r="G68" s="76"/>
      <c r="H68" s="76"/>
    </row>
    <row r="69" spans="1:9">
      <c r="A69" s="64" t="s">
        <v>225</v>
      </c>
      <c r="B69" s="64"/>
      <c r="C69" s="133" t="s">
        <v>226</v>
      </c>
      <c r="D69" s="134"/>
      <c r="E69" s="134"/>
      <c r="F69" s="134"/>
      <c r="G69" s="134"/>
      <c r="H69" s="69"/>
    </row>
    <row r="70" spans="1:9">
      <c r="A70" s="64" t="s">
        <v>225</v>
      </c>
      <c r="B70" s="64"/>
      <c r="C70" s="65" t="s">
        <v>227</v>
      </c>
      <c r="D70" s="66">
        <v>1344852.93</v>
      </c>
      <c r="E70" s="66">
        <v>1246429.54</v>
      </c>
      <c r="F70" s="66">
        <v>98423.39</v>
      </c>
      <c r="G70" s="67">
        <v>7.9</v>
      </c>
      <c r="H70" s="67"/>
    </row>
    <row r="71" spans="1:9">
      <c r="A71" s="64" t="s">
        <v>225</v>
      </c>
      <c r="B71" s="64">
        <v>71711001</v>
      </c>
      <c r="C71" s="64" t="s">
        <v>227</v>
      </c>
      <c r="D71" s="70">
        <v>264205.58</v>
      </c>
      <c r="E71" s="70">
        <v>236583.69</v>
      </c>
      <c r="F71" s="70">
        <v>27621.89</v>
      </c>
      <c r="G71" s="71">
        <v>11.68</v>
      </c>
      <c r="H71" s="71"/>
      <c r="I71" s="68" t="s">
        <v>228</v>
      </c>
    </row>
    <row r="72" spans="1:9">
      <c r="A72" s="64" t="s">
        <v>225</v>
      </c>
      <c r="B72" s="64">
        <v>71711002</v>
      </c>
      <c r="C72" s="64" t="s">
        <v>229</v>
      </c>
      <c r="D72" s="70">
        <v>893350.39</v>
      </c>
      <c r="E72" s="70">
        <v>830095.73</v>
      </c>
      <c r="F72" s="70">
        <v>63254.66</v>
      </c>
      <c r="G72" s="71">
        <v>7.62</v>
      </c>
      <c r="H72" s="71"/>
      <c r="I72" s="68" t="s">
        <v>230</v>
      </c>
    </row>
    <row r="73" spans="1:9">
      <c r="A73" s="64" t="s">
        <v>225</v>
      </c>
      <c r="B73" s="64">
        <v>71711003</v>
      </c>
      <c r="C73" s="64" t="s">
        <v>231</v>
      </c>
      <c r="D73" s="70">
        <v>187296.96</v>
      </c>
      <c r="E73" s="70">
        <v>179750.12</v>
      </c>
      <c r="F73" s="70">
        <v>7546.84</v>
      </c>
      <c r="G73" s="71">
        <v>4.2</v>
      </c>
      <c r="H73" s="71"/>
      <c r="I73" s="68" t="s">
        <v>228</v>
      </c>
    </row>
    <row r="74" spans="1:9">
      <c r="A74" s="64" t="s">
        <v>225</v>
      </c>
      <c r="B74" s="64"/>
      <c r="C74" s="65" t="s">
        <v>232</v>
      </c>
      <c r="D74" s="66">
        <v>1496311</v>
      </c>
      <c r="E74" s="66">
        <v>1441472</v>
      </c>
      <c r="F74" s="66">
        <v>54839</v>
      </c>
      <c r="G74" s="67">
        <v>3.8</v>
      </c>
      <c r="H74" s="67"/>
    </row>
    <row r="75" spans="1:9">
      <c r="A75" s="64" t="s">
        <v>225</v>
      </c>
      <c r="B75" s="64">
        <v>71711100</v>
      </c>
      <c r="C75" s="64" t="s">
        <v>233</v>
      </c>
      <c r="D75" s="70">
        <v>718340.5</v>
      </c>
      <c r="E75" s="70">
        <v>691360</v>
      </c>
      <c r="F75" s="70">
        <v>26980.5</v>
      </c>
      <c r="G75" s="71">
        <v>3.9</v>
      </c>
      <c r="H75" s="71"/>
      <c r="I75" s="68" t="s">
        <v>234</v>
      </c>
    </row>
    <row r="76" spans="1:9">
      <c r="A76" s="64" t="s">
        <v>225</v>
      </c>
      <c r="B76" s="64">
        <v>71711101</v>
      </c>
      <c r="C76" s="64" t="s">
        <v>235</v>
      </c>
      <c r="D76" s="70">
        <v>279088.5</v>
      </c>
      <c r="E76" s="70">
        <v>268000</v>
      </c>
      <c r="F76" s="70">
        <v>11088.5</v>
      </c>
      <c r="G76" s="71">
        <v>4.1399999999999997</v>
      </c>
      <c r="H76" s="71"/>
      <c r="I76" s="68" t="s">
        <v>234</v>
      </c>
    </row>
    <row r="77" spans="1:9">
      <c r="A77" s="64" t="s">
        <v>225</v>
      </c>
      <c r="B77" s="64">
        <v>71711102</v>
      </c>
      <c r="C77" s="64" t="s">
        <v>236</v>
      </c>
      <c r="D77" s="70">
        <v>128707</v>
      </c>
      <c r="E77" s="70">
        <v>123104</v>
      </c>
      <c r="F77" s="70">
        <v>5603</v>
      </c>
      <c r="G77" s="71">
        <v>4.55</v>
      </c>
      <c r="H77" s="71"/>
      <c r="I77" s="68" t="s">
        <v>234</v>
      </c>
    </row>
    <row r="78" spans="1:9">
      <c r="A78" s="64" t="s">
        <v>225</v>
      </c>
      <c r="B78" s="64">
        <v>71711103</v>
      </c>
      <c r="C78" s="64" t="s">
        <v>237</v>
      </c>
      <c r="D78" s="70">
        <v>285956</v>
      </c>
      <c r="E78" s="70">
        <v>276608</v>
      </c>
      <c r="F78" s="70">
        <v>9348</v>
      </c>
      <c r="G78" s="71">
        <v>3.38</v>
      </c>
      <c r="H78" s="71"/>
      <c r="I78" s="68" t="s">
        <v>234</v>
      </c>
    </row>
    <row r="79" spans="1:9">
      <c r="A79" s="64" t="s">
        <v>225</v>
      </c>
      <c r="B79" s="64">
        <v>71711104</v>
      </c>
      <c r="C79" s="64" t="s">
        <v>238</v>
      </c>
      <c r="D79" s="70">
        <v>44488</v>
      </c>
      <c r="E79" s="70">
        <v>43872</v>
      </c>
      <c r="F79" s="70">
        <v>616</v>
      </c>
      <c r="G79" s="71">
        <v>1.4</v>
      </c>
      <c r="H79" s="71"/>
      <c r="I79" s="68" t="s">
        <v>234</v>
      </c>
    </row>
    <row r="80" spans="1:9">
      <c r="A80" s="64" t="s">
        <v>225</v>
      </c>
      <c r="B80" s="64">
        <v>71711105</v>
      </c>
      <c r="C80" s="64" t="s">
        <v>239</v>
      </c>
      <c r="D80" s="70">
        <v>39731</v>
      </c>
      <c r="E80" s="70">
        <v>38528</v>
      </c>
      <c r="F80" s="70">
        <v>1203</v>
      </c>
      <c r="G80" s="71">
        <v>3.12</v>
      </c>
      <c r="H80" s="71"/>
      <c r="I80" s="68" t="s">
        <v>234</v>
      </c>
    </row>
    <row r="81" spans="1:9">
      <c r="A81" s="64" t="s">
        <v>225</v>
      </c>
      <c r="B81" s="64"/>
      <c r="C81" s="65" t="s">
        <v>240</v>
      </c>
      <c r="D81" s="66">
        <v>26385</v>
      </c>
      <c r="E81" s="66">
        <v>187520.55</v>
      </c>
      <c r="F81" s="66">
        <v>-161135.54999999999</v>
      </c>
      <c r="G81" s="67">
        <v>-85.93</v>
      </c>
      <c r="H81" s="67"/>
    </row>
    <row r="82" spans="1:9">
      <c r="A82" s="64" t="s">
        <v>225</v>
      </c>
      <c r="B82" s="64">
        <v>71711200</v>
      </c>
      <c r="C82" s="64" t="s">
        <v>241</v>
      </c>
      <c r="D82" s="70">
        <v>26385</v>
      </c>
      <c r="E82" s="70">
        <v>187520.55</v>
      </c>
      <c r="F82" s="70">
        <v>-161135.54999999999</v>
      </c>
      <c r="G82" s="71">
        <v>-85.93</v>
      </c>
      <c r="H82" s="71"/>
      <c r="I82" s="68" t="s">
        <v>234</v>
      </c>
    </row>
    <row r="83" spans="1:9">
      <c r="A83" s="64" t="s">
        <v>225</v>
      </c>
      <c r="B83" s="64"/>
      <c r="C83" s="65" t="s">
        <v>242</v>
      </c>
      <c r="D83" s="66">
        <v>78023.520000000004</v>
      </c>
      <c r="E83" s="66"/>
      <c r="F83" s="66">
        <v>78023.520000000004</v>
      </c>
      <c r="G83" s="67"/>
      <c r="H83" s="67"/>
    </row>
    <row r="84" spans="1:9">
      <c r="A84" s="64" t="s">
        <v>225</v>
      </c>
      <c r="B84" s="64">
        <v>71711302</v>
      </c>
      <c r="C84" s="64" t="s">
        <v>243</v>
      </c>
      <c r="D84" s="70">
        <v>78023.520000000004</v>
      </c>
      <c r="E84" s="70"/>
      <c r="F84" s="70">
        <v>78023.520000000004</v>
      </c>
      <c r="G84" s="71"/>
      <c r="H84" s="71"/>
      <c r="I84" s="68" t="s">
        <v>244</v>
      </c>
    </row>
    <row r="85" spans="1:9">
      <c r="A85" s="64" t="s">
        <v>225</v>
      </c>
      <c r="B85" s="64"/>
      <c r="C85" s="65" t="s">
        <v>245</v>
      </c>
      <c r="D85" s="66">
        <v>160922.95000000001</v>
      </c>
      <c r="E85" s="66">
        <v>153101.76999999999</v>
      </c>
      <c r="F85" s="66">
        <v>7821.18</v>
      </c>
      <c r="G85" s="67">
        <v>5.1100000000000003</v>
      </c>
      <c r="H85" s="67"/>
    </row>
    <row r="86" spans="1:9">
      <c r="A86" s="64" t="s">
        <v>225</v>
      </c>
      <c r="B86" s="64">
        <v>73731001</v>
      </c>
      <c r="C86" s="64" t="s">
        <v>246</v>
      </c>
      <c r="D86" s="70">
        <v>92720.34</v>
      </c>
      <c r="E86" s="70">
        <v>96331.93</v>
      </c>
      <c r="F86" s="70">
        <v>-3611.59</v>
      </c>
      <c r="G86" s="71">
        <v>-3.75</v>
      </c>
      <c r="H86" s="71"/>
      <c r="I86" s="68" t="s">
        <v>247</v>
      </c>
    </row>
    <row r="87" spans="1:9">
      <c r="A87" s="64" t="s">
        <v>225</v>
      </c>
      <c r="B87" s="64">
        <v>73731002</v>
      </c>
      <c r="C87" s="64" t="s">
        <v>248</v>
      </c>
      <c r="D87" s="70">
        <v>18601.009999999998</v>
      </c>
      <c r="E87" s="70">
        <v>19011.22</v>
      </c>
      <c r="F87" s="70">
        <v>-410.21</v>
      </c>
      <c r="G87" s="71">
        <v>-2.16</v>
      </c>
      <c r="H87" s="71"/>
      <c r="I87" s="68" t="s">
        <v>247</v>
      </c>
    </row>
    <row r="88" spans="1:9">
      <c r="A88" s="64" t="s">
        <v>225</v>
      </c>
      <c r="B88" s="64">
        <v>73731003</v>
      </c>
      <c r="C88" s="64" t="s">
        <v>249</v>
      </c>
      <c r="D88" s="70">
        <v>39341.300000000003</v>
      </c>
      <c r="E88" s="70">
        <v>26718.33</v>
      </c>
      <c r="F88" s="70">
        <v>12622.97</v>
      </c>
      <c r="G88" s="71">
        <v>47.24</v>
      </c>
      <c r="H88" s="71"/>
      <c r="I88" s="68" t="s">
        <v>247</v>
      </c>
    </row>
    <row r="89" spans="1:9">
      <c r="A89" s="64" t="s">
        <v>225</v>
      </c>
      <c r="B89" s="64">
        <v>73731004</v>
      </c>
      <c r="C89" s="64" t="s">
        <v>250</v>
      </c>
      <c r="D89" s="70">
        <v>10260.299999999999</v>
      </c>
      <c r="E89" s="70">
        <v>11040.29</v>
      </c>
      <c r="F89" s="70">
        <v>-779.99</v>
      </c>
      <c r="G89" s="71">
        <v>-7.06</v>
      </c>
      <c r="H89" s="71"/>
      <c r="I89" s="68" t="s">
        <v>247</v>
      </c>
    </row>
    <row r="90" spans="1:9">
      <c r="A90" s="64" t="s">
        <v>225</v>
      </c>
      <c r="B90" s="64"/>
      <c r="C90" s="65" t="s">
        <v>251</v>
      </c>
      <c r="D90" s="66">
        <v>24700.799999999999</v>
      </c>
      <c r="E90" s="66">
        <v>96371.5</v>
      </c>
      <c r="F90" s="66">
        <v>-71670.7</v>
      </c>
      <c r="G90" s="67">
        <v>-74.37</v>
      </c>
      <c r="H90" s="67"/>
    </row>
    <row r="91" spans="1:9" ht="13.5" thickBot="1">
      <c r="A91" s="64" t="s">
        <v>225</v>
      </c>
      <c r="B91" s="64">
        <v>73731301</v>
      </c>
      <c r="C91" s="64" t="s">
        <v>252</v>
      </c>
      <c r="D91" s="70">
        <v>24700.799999999999</v>
      </c>
      <c r="E91" s="70">
        <v>96371.5</v>
      </c>
      <c r="F91" s="70">
        <v>-71670.7</v>
      </c>
      <c r="G91" s="71">
        <v>-74.37</v>
      </c>
      <c r="H91" s="71"/>
      <c r="I91" s="68" t="s">
        <v>253</v>
      </c>
    </row>
    <row r="92" spans="1:9" ht="13.5" thickBot="1">
      <c r="A92" s="64"/>
      <c r="B92" s="72"/>
      <c r="C92" s="73" t="s">
        <v>254</v>
      </c>
      <c r="D92" s="74">
        <f>+D70+D74+D81+D83+D85+D90</f>
        <v>3131196.1999999997</v>
      </c>
      <c r="E92" s="74">
        <f>+E70+E74+E81+E83+E85+E90</f>
        <v>3124895.36</v>
      </c>
      <c r="F92" s="74">
        <f>+F70+F74+F81+F83+F85+F90</f>
        <v>6300.8400000000402</v>
      </c>
      <c r="G92" s="75"/>
      <c r="H92" s="76"/>
    </row>
    <row r="93" spans="1:9">
      <c r="A93" s="64"/>
      <c r="B93" s="64"/>
      <c r="C93" s="64"/>
      <c r="D93" s="70"/>
      <c r="E93" s="70"/>
      <c r="F93" s="70"/>
      <c r="G93" s="70"/>
      <c r="H93" s="70"/>
    </row>
    <row r="94" spans="1:9">
      <c r="A94" s="64" t="s">
        <v>225</v>
      </c>
      <c r="B94" s="64"/>
      <c r="C94" s="65" t="s">
        <v>255</v>
      </c>
      <c r="D94" s="66">
        <v>-5075.6899999999996</v>
      </c>
      <c r="E94" s="66">
        <v>-5184.9799999999996</v>
      </c>
      <c r="F94" s="66">
        <v>109.29</v>
      </c>
      <c r="G94" s="67">
        <v>-2.11</v>
      </c>
      <c r="H94" s="67"/>
    </row>
    <row r="95" spans="1:9">
      <c r="A95" s="64" t="s">
        <v>225</v>
      </c>
      <c r="B95" s="64">
        <v>81811002</v>
      </c>
      <c r="C95" s="64" t="s">
        <v>256</v>
      </c>
      <c r="D95" s="70">
        <v>-801.05</v>
      </c>
      <c r="E95" s="70">
        <v>-229.1</v>
      </c>
      <c r="F95" s="70">
        <v>-571.95000000000005</v>
      </c>
      <c r="G95" s="71">
        <v>249.65</v>
      </c>
      <c r="H95" s="71"/>
      <c r="I95" s="68" t="s">
        <v>257</v>
      </c>
    </row>
    <row r="96" spans="1:9">
      <c r="A96" s="64" t="s">
        <v>225</v>
      </c>
      <c r="B96" s="64">
        <v>81811003</v>
      </c>
      <c r="C96" s="64" t="s">
        <v>258</v>
      </c>
      <c r="D96" s="70">
        <v>-4274.6400000000003</v>
      </c>
      <c r="E96" s="70">
        <v>-4955.88</v>
      </c>
      <c r="F96" s="70">
        <v>681.24</v>
      </c>
      <c r="G96" s="71">
        <v>-13.75</v>
      </c>
      <c r="H96" s="71"/>
      <c r="I96" s="68" t="s">
        <v>257</v>
      </c>
    </row>
    <row r="97" spans="1:9">
      <c r="A97" s="64" t="s">
        <v>225</v>
      </c>
      <c r="B97" s="64"/>
      <c r="C97" s="65" t="s">
        <v>259</v>
      </c>
      <c r="D97" s="66">
        <v>-2585593.86</v>
      </c>
      <c r="E97" s="66">
        <v>-2530507.2999999998</v>
      </c>
      <c r="F97" s="66">
        <v>-55086.559999999998</v>
      </c>
      <c r="G97" s="67">
        <v>2.1800000000000002</v>
      </c>
      <c r="H97" s="67"/>
    </row>
    <row r="98" spans="1:9">
      <c r="A98" s="64" t="s">
        <v>225</v>
      </c>
      <c r="B98" s="64">
        <v>82821001</v>
      </c>
      <c r="C98" s="64" t="s">
        <v>260</v>
      </c>
      <c r="D98" s="70">
        <v>-302132.26</v>
      </c>
      <c r="E98" s="70">
        <v>-295612.98</v>
      </c>
      <c r="F98" s="70">
        <v>-6519.28</v>
      </c>
      <c r="G98" s="71">
        <v>2.21</v>
      </c>
      <c r="H98" s="71"/>
      <c r="I98" s="68" t="s">
        <v>261</v>
      </c>
    </row>
    <row r="99" spans="1:9">
      <c r="A99" s="64" t="s">
        <v>225</v>
      </c>
      <c r="B99" s="64">
        <v>82821002</v>
      </c>
      <c r="C99" s="64" t="s">
        <v>262</v>
      </c>
      <c r="D99" s="70">
        <v>-219318.52</v>
      </c>
      <c r="E99" s="70">
        <v>-222892.58</v>
      </c>
      <c r="F99" s="70">
        <v>3574.06</v>
      </c>
      <c r="G99" s="71">
        <v>-1.6</v>
      </c>
      <c r="H99" s="71"/>
      <c r="I99" s="68" t="s">
        <v>261</v>
      </c>
    </row>
    <row r="100" spans="1:9">
      <c r="A100" s="64" t="s">
        <v>225</v>
      </c>
      <c r="B100" s="64">
        <v>82821003</v>
      </c>
      <c r="C100" s="64" t="s">
        <v>263</v>
      </c>
      <c r="D100" s="70">
        <v>-505742.38</v>
      </c>
      <c r="E100" s="70">
        <v>-511986.31</v>
      </c>
      <c r="F100" s="70">
        <v>6243.93</v>
      </c>
      <c r="G100" s="71">
        <v>-1.22</v>
      </c>
      <c r="H100" s="71"/>
      <c r="I100" s="68" t="s">
        <v>261</v>
      </c>
    </row>
    <row r="101" spans="1:9">
      <c r="A101" s="64" t="s">
        <v>225</v>
      </c>
      <c r="B101" s="64">
        <v>82821010</v>
      </c>
      <c r="C101" s="64" t="s">
        <v>264</v>
      </c>
      <c r="D101" s="70">
        <v>-363790.12</v>
      </c>
      <c r="E101" s="70">
        <v>-352617.86</v>
      </c>
      <c r="F101" s="70">
        <v>-11172.26</v>
      </c>
      <c r="G101" s="71">
        <v>3.17</v>
      </c>
      <c r="H101" s="71"/>
      <c r="I101" s="68" t="s">
        <v>261</v>
      </c>
    </row>
    <row r="102" spans="1:9">
      <c r="A102" s="64" t="s">
        <v>225</v>
      </c>
      <c r="B102" s="64">
        <v>82821011</v>
      </c>
      <c r="C102" s="64" t="s">
        <v>265</v>
      </c>
      <c r="D102" s="70">
        <v>-170568.9</v>
      </c>
      <c r="E102" s="70">
        <v>-131584.5</v>
      </c>
      <c r="F102" s="70">
        <v>-38984.400000000001</v>
      </c>
      <c r="G102" s="71">
        <v>29.63</v>
      </c>
      <c r="H102" s="71"/>
      <c r="I102" s="68" t="s">
        <v>261</v>
      </c>
    </row>
    <row r="103" spans="1:9">
      <c r="A103" s="64" t="s">
        <v>225</v>
      </c>
      <c r="B103" s="64">
        <v>82821012</v>
      </c>
      <c r="C103" s="64" t="s">
        <v>266</v>
      </c>
      <c r="D103" s="70">
        <v>-3498</v>
      </c>
      <c r="E103" s="70">
        <v>-3520</v>
      </c>
      <c r="F103" s="70">
        <v>22</v>
      </c>
      <c r="G103" s="71">
        <v>-0.63</v>
      </c>
      <c r="H103" s="71"/>
      <c r="I103" s="68" t="s">
        <v>261</v>
      </c>
    </row>
    <row r="104" spans="1:9">
      <c r="A104" s="64" t="s">
        <v>225</v>
      </c>
      <c r="B104" s="64">
        <v>82821031</v>
      </c>
      <c r="C104" s="64" t="s">
        <v>267</v>
      </c>
      <c r="D104" s="70">
        <v>-107389.04</v>
      </c>
      <c r="E104" s="70">
        <v>-86137.65</v>
      </c>
      <c r="F104" s="70">
        <v>-21251.39</v>
      </c>
      <c r="G104" s="71">
        <v>24.67</v>
      </c>
      <c r="H104" s="71"/>
      <c r="I104" s="68" t="s">
        <v>268</v>
      </c>
    </row>
    <row r="105" spans="1:9">
      <c r="A105" s="64" t="s">
        <v>225</v>
      </c>
      <c r="B105" s="64">
        <v>82821041</v>
      </c>
      <c r="C105" s="64" t="s">
        <v>269</v>
      </c>
      <c r="D105" s="70">
        <v>-40724.46</v>
      </c>
      <c r="E105" s="70">
        <v>-46532.58</v>
      </c>
      <c r="F105" s="70">
        <v>5808.12</v>
      </c>
      <c r="G105" s="71">
        <v>-12.48</v>
      </c>
      <c r="H105" s="71"/>
      <c r="I105" s="68" t="s">
        <v>270</v>
      </c>
    </row>
    <row r="106" spans="1:9">
      <c r="A106" s="64" t="s">
        <v>225</v>
      </c>
      <c r="B106" s="64">
        <v>82821042</v>
      </c>
      <c r="C106" s="64" t="s">
        <v>271</v>
      </c>
      <c r="D106" s="70">
        <v>-7755</v>
      </c>
      <c r="E106" s="70">
        <v>-12917.5</v>
      </c>
      <c r="F106" s="70">
        <v>5162.5</v>
      </c>
      <c r="G106" s="71">
        <v>-39.97</v>
      </c>
      <c r="H106" s="71"/>
      <c r="I106" s="68" t="s">
        <v>270</v>
      </c>
    </row>
    <row r="107" spans="1:9">
      <c r="A107" s="64" t="s">
        <v>225</v>
      </c>
      <c r="B107" s="64">
        <v>82821043</v>
      </c>
      <c r="C107" s="64" t="s">
        <v>272</v>
      </c>
      <c r="D107" s="70">
        <v>-105853.54</v>
      </c>
      <c r="E107" s="70">
        <v>-97655.66</v>
      </c>
      <c r="F107" s="70">
        <v>-8197.8799999999992</v>
      </c>
      <c r="G107" s="71">
        <v>8.39</v>
      </c>
      <c r="H107" s="71"/>
      <c r="I107" s="68" t="s">
        <v>270</v>
      </c>
    </row>
    <row r="108" spans="1:9">
      <c r="A108" s="64" t="s">
        <v>225</v>
      </c>
      <c r="B108" s="64">
        <v>82821044</v>
      </c>
      <c r="C108" s="64" t="s">
        <v>273</v>
      </c>
      <c r="D108" s="70">
        <v>-57018.92</v>
      </c>
      <c r="E108" s="70">
        <v>-55493.99</v>
      </c>
      <c r="F108" s="70">
        <v>-1524.93</v>
      </c>
      <c r="G108" s="71">
        <v>2.75</v>
      </c>
      <c r="H108" s="71"/>
      <c r="I108" s="68" t="s">
        <v>270</v>
      </c>
    </row>
    <row r="109" spans="1:9">
      <c r="A109" s="64" t="s">
        <v>225</v>
      </c>
      <c r="B109" s="64">
        <v>82821045</v>
      </c>
      <c r="C109" s="64" t="s">
        <v>274</v>
      </c>
      <c r="D109" s="70">
        <v>-143400</v>
      </c>
      <c r="E109" s="70">
        <v>-143000</v>
      </c>
      <c r="F109" s="70">
        <v>-400</v>
      </c>
      <c r="G109" s="71">
        <v>0.28000000000000003</v>
      </c>
      <c r="H109" s="71"/>
      <c r="I109" s="68" t="s">
        <v>270</v>
      </c>
    </row>
    <row r="110" spans="1:9">
      <c r="A110" s="64" t="s">
        <v>225</v>
      </c>
      <c r="B110" s="64">
        <v>82821046</v>
      </c>
      <c r="C110" s="64" t="s">
        <v>275</v>
      </c>
      <c r="D110" s="70">
        <v>-29650</v>
      </c>
      <c r="E110" s="70">
        <v>-26395</v>
      </c>
      <c r="F110" s="70">
        <v>-3255</v>
      </c>
      <c r="G110" s="71">
        <v>12.33</v>
      </c>
      <c r="H110" s="71"/>
      <c r="I110" s="68" t="s">
        <v>270</v>
      </c>
    </row>
    <row r="111" spans="1:9">
      <c r="A111" s="64" t="s">
        <v>225</v>
      </c>
      <c r="B111" s="64">
        <v>82821047</v>
      </c>
      <c r="C111" s="64" t="s">
        <v>276</v>
      </c>
      <c r="D111" s="70">
        <v>-77300</v>
      </c>
      <c r="E111" s="70">
        <v>-32000</v>
      </c>
      <c r="F111" s="70">
        <v>-45300</v>
      </c>
      <c r="G111" s="71">
        <v>141.56</v>
      </c>
      <c r="H111" s="71"/>
      <c r="I111" s="68" t="s">
        <v>270</v>
      </c>
    </row>
    <row r="112" spans="1:9">
      <c r="A112" s="64" t="s">
        <v>225</v>
      </c>
      <c r="B112" s="64">
        <v>82821050</v>
      </c>
      <c r="C112" s="64" t="s">
        <v>277</v>
      </c>
      <c r="D112" s="70">
        <v>-81002</v>
      </c>
      <c r="E112" s="70">
        <v>-81001.990000000005</v>
      </c>
      <c r="F112" s="70">
        <v>-0.01</v>
      </c>
      <c r="G112" s="71">
        <v>0</v>
      </c>
      <c r="H112" s="71"/>
      <c r="I112" s="68" t="s">
        <v>261</v>
      </c>
    </row>
    <row r="113" spans="1:10">
      <c r="A113" s="64" t="s">
        <v>225</v>
      </c>
      <c r="B113" s="64">
        <v>82821090</v>
      </c>
      <c r="C113" s="64" t="s">
        <v>278</v>
      </c>
      <c r="D113" s="70">
        <v>-295894.15999999997</v>
      </c>
      <c r="E113" s="70">
        <v>-340879.3</v>
      </c>
      <c r="F113" s="70">
        <v>44985.14</v>
      </c>
      <c r="G113" s="71">
        <v>-13.2</v>
      </c>
      <c r="H113" s="71"/>
      <c r="I113" s="68" t="s">
        <v>261</v>
      </c>
    </row>
    <row r="114" spans="1:10">
      <c r="A114" s="64" t="s">
        <v>225</v>
      </c>
      <c r="B114" s="64">
        <v>82821091</v>
      </c>
      <c r="C114" s="64" t="s">
        <v>279</v>
      </c>
      <c r="D114" s="70">
        <v>-320</v>
      </c>
      <c r="E114" s="70"/>
      <c r="F114" s="70">
        <v>-320</v>
      </c>
      <c r="G114" s="71"/>
      <c r="H114" s="71"/>
      <c r="I114" s="68" t="s">
        <v>270</v>
      </c>
    </row>
    <row r="115" spans="1:10">
      <c r="A115" s="64" t="s">
        <v>225</v>
      </c>
      <c r="B115" s="64">
        <v>82821092</v>
      </c>
      <c r="C115" s="64" t="s">
        <v>280</v>
      </c>
      <c r="D115" s="70">
        <v>-43805</v>
      </c>
      <c r="E115" s="70">
        <v>-42584.4</v>
      </c>
      <c r="F115" s="70">
        <v>-1220.5999999999999</v>
      </c>
      <c r="G115" s="71">
        <v>2.87</v>
      </c>
      <c r="H115" s="71"/>
      <c r="I115" s="68" t="s">
        <v>261</v>
      </c>
    </row>
    <row r="116" spans="1:10">
      <c r="A116" s="64" t="s">
        <v>225</v>
      </c>
      <c r="B116" s="64">
        <v>82821093</v>
      </c>
      <c r="C116" s="64" t="s">
        <v>281</v>
      </c>
      <c r="D116" s="70">
        <v>-30431.56</v>
      </c>
      <c r="E116" s="70">
        <v>-47695</v>
      </c>
      <c r="F116" s="70">
        <v>17263.439999999999</v>
      </c>
      <c r="G116" s="71">
        <v>-36.200000000000003</v>
      </c>
      <c r="H116" s="71"/>
      <c r="I116" s="68" t="s">
        <v>261</v>
      </c>
    </row>
    <row r="117" spans="1:10">
      <c r="A117" s="64" t="s">
        <v>225</v>
      </c>
      <c r="B117" s="64"/>
      <c r="C117" s="65" t="s">
        <v>282</v>
      </c>
      <c r="D117" s="66">
        <v>-125271.39</v>
      </c>
      <c r="E117" s="66">
        <v>-118314.31</v>
      </c>
      <c r="F117" s="66">
        <v>-6957.08</v>
      </c>
      <c r="G117" s="67">
        <v>5.88</v>
      </c>
      <c r="H117" s="67"/>
    </row>
    <row r="118" spans="1:10">
      <c r="A118" s="64" t="s">
        <v>225</v>
      </c>
      <c r="B118" s="64">
        <v>82821030</v>
      </c>
      <c r="C118" s="64" t="s">
        <v>283</v>
      </c>
      <c r="D118" s="70">
        <v>-40605.42</v>
      </c>
      <c r="E118" s="70">
        <v>-40981.47</v>
      </c>
      <c r="F118" s="70">
        <v>376.05</v>
      </c>
      <c r="G118" s="71">
        <v>-0.92</v>
      </c>
      <c r="H118" s="71"/>
      <c r="I118" s="68" t="s">
        <v>284</v>
      </c>
    </row>
    <row r="119" spans="1:10">
      <c r="A119" s="64" t="s">
        <v>225</v>
      </c>
      <c r="B119" s="64">
        <v>82821201</v>
      </c>
      <c r="C119" s="64" t="s">
        <v>285</v>
      </c>
      <c r="D119" s="70">
        <v>-2030.08</v>
      </c>
      <c r="E119" s="70">
        <v>-4858.5600000000004</v>
      </c>
      <c r="F119" s="70">
        <v>2828.48</v>
      </c>
      <c r="G119" s="71">
        <v>-58.22</v>
      </c>
      <c r="H119" s="71"/>
      <c r="I119" s="68" t="s">
        <v>286</v>
      </c>
    </row>
    <row r="120" spans="1:10">
      <c r="A120" s="64" t="s">
        <v>225</v>
      </c>
      <c r="B120" s="64">
        <v>82821210</v>
      </c>
      <c r="C120" s="64" t="s">
        <v>287</v>
      </c>
      <c r="D120" s="70"/>
      <c r="E120" s="70">
        <v>-195.4</v>
      </c>
      <c r="F120" s="70">
        <v>195.4</v>
      </c>
      <c r="G120" s="71">
        <v>-100</v>
      </c>
      <c r="H120" s="71"/>
      <c r="I120" s="68" t="s">
        <v>284</v>
      </c>
    </row>
    <row r="121" spans="1:10">
      <c r="A121" s="64" t="s">
        <v>225</v>
      </c>
      <c r="B121" s="64">
        <v>82821211</v>
      </c>
      <c r="C121" s="64" t="s">
        <v>288</v>
      </c>
      <c r="D121" s="70">
        <v>-115</v>
      </c>
      <c r="E121" s="70"/>
      <c r="F121" s="70">
        <v>-115</v>
      </c>
      <c r="G121" s="71"/>
      <c r="H121" s="71"/>
      <c r="I121" s="68" t="s">
        <v>284</v>
      </c>
    </row>
    <row r="122" spans="1:10">
      <c r="A122" s="64" t="s">
        <v>225</v>
      </c>
      <c r="B122" s="64">
        <v>82821212</v>
      </c>
      <c r="C122" s="64" t="s">
        <v>289</v>
      </c>
      <c r="D122" s="70">
        <v>-1229.3800000000001</v>
      </c>
      <c r="E122" s="70">
        <v>-92.43</v>
      </c>
      <c r="F122" s="70">
        <v>-1136.95</v>
      </c>
      <c r="G122" s="71">
        <v>1230.07</v>
      </c>
      <c r="H122" s="71"/>
      <c r="I122" s="68" t="s">
        <v>284</v>
      </c>
    </row>
    <row r="123" spans="1:10">
      <c r="A123" s="64" t="s">
        <v>225</v>
      </c>
      <c r="B123" s="64">
        <v>82821213</v>
      </c>
      <c r="C123" s="64" t="s">
        <v>290</v>
      </c>
      <c r="D123" s="70">
        <v>-23.44</v>
      </c>
      <c r="E123" s="70">
        <v>-402.52</v>
      </c>
      <c r="F123" s="70">
        <v>379.08</v>
      </c>
      <c r="G123" s="71">
        <v>-94.18</v>
      </c>
      <c r="H123" s="71"/>
      <c r="I123" s="68" t="s">
        <v>284</v>
      </c>
    </row>
    <row r="124" spans="1:10">
      <c r="A124" s="64" t="s">
        <v>225</v>
      </c>
      <c r="B124" s="64">
        <v>82821231</v>
      </c>
      <c r="C124" s="64" t="s">
        <v>291</v>
      </c>
      <c r="D124" s="70"/>
      <c r="E124" s="70">
        <v>-256.2</v>
      </c>
      <c r="F124" s="70">
        <v>256.2</v>
      </c>
      <c r="G124" s="71">
        <v>-100</v>
      </c>
      <c r="H124" s="71"/>
      <c r="I124" s="68" t="s">
        <v>284</v>
      </c>
    </row>
    <row r="125" spans="1:10">
      <c r="A125" s="64" t="s">
        <v>225</v>
      </c>
      <c r="B125" s="64">
        <v>82821241</v>
      </c>
      <c r="C125" s="64" t="s">
        <v>292</v>
      </c>
      <c r="D125" s="70">
        <v>-5734</v>
      </c>
      <c r="E125" s="70">
        <v>-3050</v>
      </c>
      <c r="F125" s="70">
        <v>-2684</v>
      </c>
      <c r="G125" s="71">
        <v>88</v>
      </c>
      <c r="H125" s="71"/>
      <c r="I125" s="68" t="s">
        <v>284</v>
      </c>
    </row>
    <row r="126" spans="1:10">
      <c r="A126" s="64" t="s">
        <v>225</v>
      </c>
      <c r="B126" s="64">
        <v>82821451</v>
      </c>
      <c r="C126" s="64" t="s">
        <v>293</v>
      </c>
      <c r="D126" s="70">
        <v>-70088.899999999994</v>
      </c>
      <c r="E126" s="70">
        <v>-68411.38</v>
      </c>
      <c r="F126" s="70">
        <v>-1677.52</v>
      </c>
      <c r="G126" s="71">
        <v>2.4500000000000002</v>
      </c>
      <c r="H126" s="71"/>
      <c r="I126" s="68" t="s">
        <v>286</v>
      </c>
      <c r="J126" s="83">
        <f>+D126+D133+D104</f>
        <v>-356974.1</v>
      </c>
    </row>
    <row r="127" spans="1:10">
      <c r="A127" s="64" t="s">
        <v>225</v>
      </c>
      <c r="B127" s="64">
        <v>89891015</v>
      </c>
      <c r="C127" s="64" t="s">
        <v>294</v>
      </c>
      <c r="D127" s="70">
        <v>-5445.17</v>
      </c>
      <c r="E127" s="70">
        <v>-66.349999999999994</v>
      </c>
      <c r="F127" s="70">
        <v>-5378.82</v>
      </c>
      <c r="G127" s="71">
        <v>8106.74</v>
      </c>
      <c r="H127" s="71"/>
      <c r="I127" s="68" t="s">
        <v>295</v>
      </c>
    </row>
    <row r="128" spans="1:10">
      <c r="A128" s="64" t="s">
        <v>225</v>
      </c>
      <c r="B128" s="64"/>
      <c r="C128" s="65" t="s">
        <v>296</v>
      </c>
      <c r="D128" s="66">
        <v>-2502.96</v>
      </c>
      <c r="E128" s="66">
        <v>-2611.67</v>
      </c>
      <c r="F128" s="66">
        <v>108.71</v>
      </c>
      <c r="G128" s="67">
        <v>-4.16</v>
      </c>
      <c r="H128" s="67"/>
    </row>
    <row r="129" spans="1:9">
      <c r="A129" s="64" t="s">
        <v>225</v>
      </c>
      <c r="B129" s="64">
        <v>83831001</v>
      </c>
      <c r="C129" s="64" t="s">
        <v>297</v>
      </c>
      <c r="D129" s="70">
        <v>-2502.96</v>
      </c>
      <c r="E129" s="70">
        <v>-2611.67</v>
      </c>
      <c r="F129" s="70">
        <v>108.71</v>
      </c>
      <c r="G129" s="71">
        <v>-4.16</v>
      </c>
      <c r="H129" s="71"/>
      <c r="I129" s="68" t="s">
        <v>298</v>
      </c>
    </row>
    <row r="130" spans="1:9">
      <c r="A130" s="64" t="s">
        <v>225</v>
      </c>
      <c r="B130" s="64"/>
      <c r="C130" s="65" t="s">
        <v>299</v>
      </c>
      <c r="D130" s="66">
        <v>-39852.400000000001</v>
      </c>
      <c r="E130" s="66">
        <v>-49377.93</v>
      </c>
      <c r="F130" s="66">
        <v>9525.5300000000007</v>
      </c>
      <c r="G130" s="67">
        <v>-19.29</v>
      </c>
      <c r="H130" s="67"/>
    </row>
    <row r="131" spans="1:9">
      <c r="A131" s="64" t="s">
        <v>225</v>
      </c>
      <c r="B131" s="64">
        <v>84841001</v>
      </c>
      <c r="C131" s="64" t="s">
        <v>300</v>
      </c>
      <c r="D131" s="70">
        <v>-35554.46</v>
      </c>
      <c r="E131" s="70">
        <v>-41125.11</v>
      </c>
      <c r="F131" s="70">
        <v>5570.65</v>
      </c>
      <c r="G131" s="71">
        <v>-13.55</v>
      </c>
      <c r="H131" s="71"/>
      <c r="I131" s="68" t="s">
        <v>301</v>
      </c>
    </row>
    <row r="132" spans="1:9">
      <c r="A132" s="64" t="s">
        <v>225</v>
      </c>
      <c r="B132" s="64">
        <v>84841010</v>
      </c>
      <c r="C132" s="64" t="s">
        <v>302</v>
      </c>
      <c r="D132" s="70">
        <v>-4297.9399999999996</v>
      </c>
      <c r="E132" s="70">
        <v>-8252.82</v>
      </c>
      <c r="F132" s="70">
        <v>3954.88</v>
      </c>
      <c r="G132" s="71">
        <v>-47.92</v>
      </c>
      <c r="H132" s="71"/>
      <c r="I132" s="68" t="s">
        <v>301</v>
      </c>
    </row>
    <row r="133" spans="1:9">
      <c r="A133" s="64" t="s">
        <v>225</v>
      </c>
      <c r="B133" s="64"/>
      <c r="C133" s="65" t="s">
        <v>303</v>
      </c>
      <c r="D133" s="66">
        <v>-179496.16</v>
      </c>
      <c r="E133" s="66">
        <v>-149377.85999999999</v>
      </c>
      <c r="F133" s="66">
        <v>-30118.3</v>
      </c>
      <c r="G133" s="67">
        <v>20.16</v>
      </c>
      <c r="H133" s="67"/>
    </row>
    <row r="134" spans="1:9">
      <c r="A134" s="64" t="s">
        <v>225</v>
      </c>
      <c r="B134" s="64">
        <v>85851001</v>
      </c>
      <c r="C134" s="64" t="s">
        <v>304</v>
      </c>
      <c r="D134" s="70">
        <v>-25134.86</v>
      </c>
      <c r="E134" s="70">
        <v>-9812.2199999999993</v>
      </c>
      <c r="F134" s="70">
        <v>-15322.64</v>
      </c>
      <c r="G134" s="71">
        <v>156.16</v>
      </c>
      <c r="H134" s="71"/>
      <c r="I134" s="68" t="s">
        <v>305</v>
      </c>
    </row>
    <row r="135" spans="1:9">
      <c r="A135" s="64" t="s">
        <v>225</v>
      </c>
      <c r="B135" s="64">
        <v>85851012</v>
      </c>
      <c r="C135" s="64" t="s">
        <v>306</v>
      </c>
      <c r="D135" s="70">
        <v>-38257.18</v>
      </c>
      <c r="E135" s="70">
        <v>-34273.75</v>
      </c>
      <c r="F135" s="70">
        <v>-3983.43</v>
      </c>
      <c r="G135" s="71">
        <v>11.62</v>
      </c>
      <c r="H135" s="71"/>
      <c r="I135" s="68" t="s">
        <v>305</v>
      </c>
    </row>
    <row r="136" spans="1:9">
      <c r="A136" s="64" t="s">
        <v>225</v>
      </c>
      <c r="B136" s="64">
        <v>85851013</v>
      </c>
      <c r="C136" s="64" t="s">
        <v>307</v>
      </c>
      <c r="D136" s="70">
        <v>-48133.91</v>
      </c>
      <c r="E136" s="70">
        <v>-46104.32</v>
      </c>
      <c r="F136" s="70">
        <v>-2029.59</v>
      </c>
      <c r="G136" s="71">
        <v>4.4000000000000004</v>
      </c>
      <c r="H136" s="71"/>
      <c r="I136" s="68" t="s">
        <v>305</v>
      </c>
    </row>
    <row r="137" spans="1:9">
      <c r="A137" s="64" t="s">
        <v>225</v>
      </c>
      <c r="B137" s="64">
        <v>85851016</v>
      </c>
      <c r="C137" s="64" t="s">
        <v>308</v>
      </c>
      <c r="D137" s="70">
        <v>-37744.22</v>
      </c>
      <c r="E137" s="70">
        <v>-32704.26</v>
      </c>
      <c r="F137" s="70">
        <v>-5039.96</v>
      </c>
      <c r="G137" s="71">
        <v>15.41</v>
      </c>
      <c r="H137" s="71"/>
      <c r="I137" s="68" t="s">
        <v>305</v>
      </c>
    </row>
    <row r="138" spans="1:9">
      <c r="A138" s="64" t="s">
        <v>225</v>
      </c>
      <c r="B138" s="64">
        <v>85851020</v>
      </c>
      <c r="C138" s="64" t="s">
        <v>309</v>
      </c>
      <c r="D138" s="70">
        <v>-30225.99</v>
      </c>
      <c r="E138" s="70">
        <v>-26483.31</v>
      </c>
      <c r="F138" s="70">
        <v>-3742.68</v>
      </c>
      <c r="G138" s="71">
        <v>14.13</v>
      </c>
      <c r="H138" s="71"/>
      <c r="I138" s="68" t="s">
        <v>305</v>
      </c>
    </row>
    <row r="139" spans="1:9">
      <c r="A139" s="64" t="s">
        <v>225</v>
      </c>
      <c r="B139" s="64"/>
      <c r="C139" s="65" t="s">
        <v>310</v>
      </c>
      <c r="D139" s="66">
        <v>-22419.79</v>
      </c>
      <c r="E139" s="66">
        <v>-90815.71</v>
      </c>
      <c r="F139" s="66">
        <v>68395.92</v>
      </c>
      <c r="G139" s="67">
        <v>-75.31</v>
      </c>
      <c r="H139" s="67"/>
    </row>
    <row r="140" spans="1:9">
      <c r="A140" s="64" t="s">
        <v>225</v>
      </c>
      <c r="B140" s="64">
        <v>89891001</v>
      </c>
      <c r="C140" s="64" t="s">
        <v>311</v>
      </c>
      <c r="D140" s="70">
        <v>-21.91</v>
      </c>
      <c r="E140" s="70">
        <v>-118.59</v>
      </c>
      <c r="F140" s="70">
        <v>96.68</v>
      </c>
      <c r="G140" s="71">
        <v>-81.52</v>
      </c>
      <c r="H140" s="71"/>
      <c r="I140" s="68" t="s">
        <v>295</v>
      </c>
    </row>
    <row r="141" spans="1:9">
      <c r="A141" s="64" t="s">
        <v>225</v>
      </c>
      <c r="B141" s="64">
        <v>89891002</v>
      </c>
      <c r="C141" s="64" t="s">
        <v>312</v>
      </c>
      <c r="D141" s="70">
        <v>-3000</v>
      </c>
      <c r="E141" s="70">
        <v>-2962.36</v>
      </c>
      <c r="F141" s="70">
        <v>-37.64</v>
      </c>
      <c r="G141" s="71">
        <v>1.27</v>
      </c>
      <c r="H141" s="71"/>
      <c r="I141" s="68" t="s">
        <v>284</v>
      </c>
    </row>
    <row r="142" spans="1:9">
      <c r="A142" s="64" t="s">
        <v>225</v>
      </c>
      <c r="B142" s="64">
        <v>89891004</v>
      </c>
      <c r="C142" s="64" t="s">
        <v>313</v>
      </c>
      <c r="D142" s="70">
        <v>-4635.8599999999997</v>
      </c>
      <c r="E142" s="70">
        <v>-4834.99</v>
      </c>
      <c r="F142" s="70">
        <v>199.13</v>
      </c>
      <c r="G142" s="71">
        <v>-4.12</v>
      </c>
      <c r="H142" s="71"/>
      <c r="I142" s="68" t="s">
        <v>284</v>
      </c>
    </row>
    <row r="143" spans="1:9">
      <c r="A143" s="64" t="s">
        <v>225</v>
      </c>
      <c r="B143" s="64">
        <v>89891005</v>
      </c>
      <c r="C143" s="64" t="s">
        <v>314</v>
      </c>
      <c r="D143" s="70"/>
      <c r="E143" s="70">
        <v>-900</v>
      </c>
      <c r="F143" s="70">
        <v>900</v>
      </c>
      <c r="G143" s="71">
        <v>-100</v>
      </c>
      <c r="H143" s="71"/>
      <c r="I143" s="68" t="s">
        <v>315</v>
      </c>
    </row>
    <row r="144" spans="1:9">
      <c r="A144" s="64" t="s">
        <v>225</v>
      </c>
      <c r="B144" s="64">
        <v>89891009</v>
      </c>
      <c r="C144" s="64" t="s">
        <v>316</v>
      </c>
      <c r="D144" s="70">
        <v>-668.12</v>
      </c>
      <c r="E144" s="70">
        <v>-502.5</v>
      </c>
      <c r="F144" s="70">
        <v>-165.62</v>
      </c>
      <c r="G144" s="71">
        <v>32.96</v>
      </c>
      <c r="H144" s="71"/>
      <c r="I144" s="68" t="s">
        <v>295</v>
      </c>
    </row>
    <row r="145" spans="1:9">
      <c r="A145" s="64" t="s">
        <v>225</v>
      </c>
      <c r="B145" s="64">
        <v>89891010</v>
      </c>
      <c r="C145" s="64" t="s">
        <v>317</v>
      </c>
      <c r="D145" s="70"/>
      <c r="E145" s="70">
        <v>-7016.52</v>
      </c>
      <c r="F145" s="70">
        <v>7016.52</v>
      </c>
      <c r="G145" s="71">
        <v>-100</v>
      </c>
      <c r="H145" s="71"/>
      <c r="I145" s="68" t="s">
        <v>295</v>
      </c>
    </row>
    <row r="146" spans="1:9">
      <c r="A146" s="64" t="s">
        <v>225</v>
      </c>
      <c r="B146" s="64">
        <v>89891011</v>
      </c>
      <c r="C146" s="64" t="s">
        <v>318</v>
      </c>
      <c r="D146" s="70">
        <v>-2852.46</v>
      </c>
      <c r="E146" s="70">
        <v>-259.2</v>
      </c>
      <c r="F146" s="70">
        <v>-2593.2600000000002</v>
      </c>
      <c r="G146" s="71">
        <v>1000.49</v>
      </c>
      <c r="H146" s="71"/>
      <c r="I146" s="68" t="s">
        <v>295</v>
      </c>
    </row>
    <row r="147" spans="1:9">
      <c r="A147" s="64" t="s">
        <v>225</v>
      </c>
      <c r="B147" s="64">
        <v>89891012</v>
      </c>
      <c r="C147" s="64" t="s">
        <v>319</v>
      </c>
      <c r="D147" s="70"/>
      <c r="E147" s="70">
        <v>-62637.42</v>
      </c>
      <c r="F147" s="70">
        <v>62637.42</v>
      </c>
      <c r="G147" s="71">
        <v>-100</v>
      </c>
      <c r="H147" s="71"/>
      <c r="I147" s="68" t="s">
        <v>295</v>
      </c>
    </row>
    <row r="148" spans="1:9">
      <c r="A148" s="64" t="s">
        <v>225</v>
      </c>
      <c r="B148" s="64">
        <v>89891013</v>
      </c>
      <c r="C148" s="64" t="s">
        <v>320</v>
      </c>
      <c r="D148" s="70">
        <v>-11241.44</v>
      </c>
      <c r="E148" s="70">
        <v>-11584.13</v>
      </c>
      <c r="F148" s="70">
        <v>342.69</v>
      </c>
      <c r="G148" s="71">
        <v>-2.96</v>
      </c>
      <c r="H148" s="71"/>
      <c r="I148" s="68" t="s">
        <v>295</v>
      </c>
    </row>
    <row r="149" spans="1:9">
      <c r="A149" s="64" t="s">
        <v>225</v>
      </c>
      <c r="B149" s="64"/>
      <c r="C149" s="65" t="s">
        <v>321</v>
      </c>
      <c r="D149" s="66">
        <v>-1792.55</v>
      </c>
      <c r="E149" s="66">
        <v>-2184.7399999999998</v>
      </c>
      <c r="F149" s="66">
        <v>392.19</v>
      </c>
      <c r="G149" s="67">
        <v>-17.95</v>
      </c>
      <c r="H149" s="67"/>
    </row>
    <row r="150" spans="1:9">
      <c r="A150" s="64" t="s">
        <v>225</v>
      </c>
      <c r="B150" s="64">
        <v>90901011</v>
      </c>
      <c r="C150" s="64" t="s">
        <v>322</v>
      </c>
      <c r="D150" s="70">
        <v>-1219.97</v>
      </c>
      <c r="E150" s="70">
        <v>-1083.48</v>
      </c>
      <c r="F150" s="70">
        <v>-136.49</v>
      </c>
      <c r="G150" s="71">
        <v>12.6</v>
      </c>
      <c r="H150" s="71"/>
      <c r="I150" s="68" t="s">
        <v>323</v>
      </c>
    </row>
    <row r="151" spans="1:9">
      <c r="A151" s="64" t="s">
        <v>225</v>
      </c>
      <c r="B151" s="64">
        <v>90901031</v>
      </c>
      <c r="C151" s="64" t="s">
        <v>324</v>
      </c>
      <c r="D151" s="70">
        <v>-527.36</v>
      </c>
      <c r="E151" s="70">
        <v>-1056.04</v>
      </c>
      <c r="F151" s="70">
        <v>528.67999999999995</v>
      </c>
      <c r="G151" s="71">
        <v>-50.06</v>
      </c>
      <c r="H151" s="71"/>
      <c r="I151" s="68" t="s">
        <v>323</v>
      </c>
    </row>
    <row r="152" spans="1:9">
      <c r="A152" s="64" t="s">
        <v>225</v>
      </c>
      <c r="B152" s="64">
        <v>90901041</v>
      </c>
      <c r="C152" s="64" t="s">
        <v>325</v>
      </c>
      <c r="D152" s="70">
        <v>-45.22</v>
      </c>
      <c r="E152" s="70">
        <v>-45.22</v>
      </c>
      <c r="F152" s="70">
        <v>0</v>
      </c>
      <c r="G152" s="71">
        <v>0</v>
      </c>
      <c r="H152" s="71"/>
      <c r="I152" s="68" t="s">
        <v>323</v>
      </c>
    </row>
    <row r="153" spans="1:9">
      <c r="A153" s="64" t="s">
        <v>225</v>
      </c>
      <c r="B153" s="64"/>
      <c r="C153" s="65" t="s">
        <v>326</v>
      </c>
      <c r="D153" s="66"/>
      <c r="E153" s="66">
        <v>-533.61</v>
      </c>
      <c r="F153" s="66">
        <v>533.61</v>
      </c>
      <c r="G153" s="67">
        <v>-100</v>
      </c>
      <c r="H153" s="67"/>
    </row>
    <row r="154" spans="1:9">
      <c r="A154" s="64" t="s">
        <v>225</v>
      </c>
      <c r="B154" s="64">
        <v>90902000</v>
      </c>
      <c r="C154" s="64" t="s">
        <v>327</v>
      </c>
      <c r="D154" s="70"/>
      <c r="E154" s="70">
        <v>-533.61</v>
      </c>
      <c r="F154" s="70">
        <v>533.61</v>
      </c>
      <c r="G154" s="71">
        <v>-100</v>
      </c>
      <c r="H154" s="71"/>
      <c r="I154" s="68" t="s">
        <v>328</v>
      </c>
    </row>
    <row r="155" spans="1:9">
      <c r="A155" s="64" t="s">
        <v>225</v>
      </c>
      <c r="B155" s="64"/>
      <c r="C155" s="65" t="s">
        <v>329</v>
      </c>
      <c r="D155" s="66">
        <v>-125444.34</v>
      </c>
      <c r="E155" s="66">
        <v>-141944.94</v>
      </c>
      <c r="F155" s="66">
        <v>16500.599999999999</v>
      </c>
      <c r="G155" s="67">
        <v>-11.62</v>
      </c>
      <c r="H155" s="67"/>
    </row>
    <row r="156" spans="1:9">
      <c r="A156" s="64" t="s">
        <v>225</v>
      </c>
      <c r="B156" s="64">
        <v>91911001</v>
      </c>
      <c r="C156" s="64" t="s">
        <v>330</v>
      </c>
      <c r="D156" s="70">
        <v>-125444.34</v>
      </c>
      <c r="E156" s="70">
        <v>-141944.94</v>
      </c>
      <c r="F156" s="70">
        <v>16500.599999999999</v>
      </c>
      <c r="G156" s="71">
        <v>-11.62</v>
      </c>
      <c r="H156" s="71"/>
      <c r="I156" s="68" t="s">
        <v>331</v>
      </c>
    </row>
    <row r="157" spans="1:9">
      <c r="A157" s="64" t="s">
        <v>225</v>
      </c>
      <c r="B157" s="64"/>
      <c r="C157" s="65" t="s">
        <v>332</v>
      </c>
      <c r="D157" s="66">
        <v>-35560.449999999997</v>
      </c>
      <c r="E157" s="66"/>
      <c r="F157" s="66">
        <v>-35560.449999999997</v>
      </c>
      <c r="G157" s="67"/>
      <c r="H157" s="67"/>
    </row>
    <row r="158" spans="1:9" ht="13.5" thickBot="1">
      <c r="A158" s="64" t="s">
        <v>225</v>
      </c>
      <c r="B158" s="64">
        <v>91912500</v>
      </c>
      <c r="C158" s="64" t="s">
        <v>333</v>
      </c>
      <c r="D158" s="70">
        <v>-35560.449999999997</v>
      </c>
      <c r="E158" s="70"/>
      <c r="F158" s="70">
        <v>-35560.449999999997</v>
      </c>
      <c r="G158" s="71"/>
      <c r="H158" s="71"/>
      <c r="I158" s="68" t="s">
        <v>334</v>
      </c>
    </row>
    <row r="159" spans="1:9" ht="13.5" thickBot="1">
      <c r="A159" s="64"/>
      <c r="B159" s="72"/>
      <c r="C159" s="73" t="s">
        <v>335</v>
      </c>
      <c r="D159" s="74">
        <f>+D94+D97+D117+D128+D130+D133+D139+D149+D153+D155+D157</f>
        <v>-3123009.59</v>
      </c>
      <c r="E159" s="74">
        <f>+E94+E97+E117+E128+E130+E133+E139+E149+E153+E155+E157</f>
        <v>-3090853.05</v>
      </c>
      <c r="F159" s="74">
        <f>+F94+F97+F117+F128+F130+F133+F139+F149+F153+F155+F157</f>
        <v>-32156.54</v>
      </c>
      <c r="G159" s="75"/>
      <c r="H159" s="76"/>
    </row>
    <row r="160" spans="1:9">
      <c r="A160" s="64"/>
      <c r="B160" s="64"/>
      <c r="C160" s="64"/>
      <c r="D160" s="70"/>
      <c r="E160" s="70"/>
      <c r="F160" s="70"/>
      <c r="G160" s="70"/>
      <c r="H160" s="70"/>
    </row>
    <row r="161" spans="1:9">
      <c r="A161" s="64" t="s">
        <v>225</v>
      </c>
      <c r="B161" s="64"/>
      <c r="C161" s="65" t="s">
        <v>336</v>
      </c>
      <c r="D161" s="66">
        <v>-72.36</v>
      </c>
      <c r="E161" s="66">
        <v>1060.74</v>
      </c>
      <c r="F161" s="66">
        <v>-1133.0999999999999</v>
      </c>
      <c r="G161" s="67">
        <v>-106.82</v>
      </c>
      <c r="H161" s="67"/>
    </row>
    <row r="162" spans="1:9">
      <c r="A162" s="64" t="s">
        <v>225</v>
      </c>
      <c r="B162" s="64">
        <v>92921000</v>
      </c>
      <c r="C162" s="64" t="s">
        <v>337</v>
      </c>
      <c r="D162" s="70"/>
      <c r="E162" s="70">
        <v>1060.74</v>
      </c>
      <c r="F162" s="70">
        <v>-1060.74</v>
      </c>
      <c r="G162" s="71">
        <v>-100</v>
      </c>
      <c r="H162" s="71"/>
      <c r="I162" s="68" t="s">
        <v>338</v>
      </c>
    </row>
    <row r="163" spans="1:9">
      <c r="A163" s="64" t="s">
        <v>225</v>
      </c>
      <c r="B163" s="64">
        <v>92921001</v>
      </c>
      <c r="C163" s="64" t="s">
        <v>339</v>
      </c>
      <c r="D163" s="70">
        <v>-72.36</v>
      </c>
      <c r="E163" s="70"/>
      <c r="F163" s="70">
        <v>-72.36</v>
      </c>
      <c r="G163" s="71"/>
      <c r="H163" s="71"/>
      <c r="I163" s="68" t="s">
        <v>340</v>
      </c>
    </row>
    <row r="164" spans="1:9">
      <c r="A164" s="64" t="s">
        <v>225</v>
      </c>
      <c r="B164" s="64"/>
      <c r="C164" s="65" t="s">
        <v>341</v>
      </c>
      <c r="D164" s="66">
        <v>42519.86</v>
      </c>
      <c r="E164" s="66">
        <v>24806.15</v>
      </c>
      <c r="F164" s="66">
        <v>17713.71</v>
      </c>
      <c r="G164" s="67">
        <v>71.41</v>
      </c>
      <c r="H164" s="67"/>
    </row>
    <row r="165" spans="1:9">
      <c r="A165" s="64" t="s">
        <v>225</v>
      </c>
      <c r="B165" s="64">
        <v>95951000</v>
      </c>
      <c r="C165" s="64" t="s">
        <v>342</v>
      </c>
      <c r="D165" s="70"/>
      <c r="E165" s="70">
        <v>17526</v>
      </c>
      <c r="F165" s="70">
        <v>-17526</v>
      </c>
      <c r="G165" s="71">
        <v>-100</v>
      </c>
      <c r="H165" s="71"/>
      <c r="I165" s="68" t="s">
        <v>343</v>
      </c>
    </row>
    <row r="166" spans="1:9">
      <c r="A166" s="64" t="s">
        <v>225</v>
      </c>
      <c r="B166" s="64">
        <v>95951001</v>
      </c>
      <c r="C166" s="64" t="s">
        <v>344</v>
      </c>
      <c r="D166" s="70">
        <v>42519.86</v>
      </c>
      <c r="E166" s="70">
        <v>7280.15</v>
      </c>
      <c r="F166" s="70">
        <v>35239.71</v>
      </c>
      <c r="G166" s="71">
        <v>484.05</v>
      </c>
      <c r="H166" s="71"/>
      <c r="I166" s="68" t="s">
        <v>343</v>
      </c>
    </row>
    <row r="167" spans="1:9">
      <c r="A167" s="64" t="s">
        <v>225</v>
      </c>
      <c r="B167" s="64"/>
      <c r="C167" s="65" t="s">
        <v>345</v>
      </c>
      <c r="D167" s="66">
        <v>-48958.45</v>
      </c>
      <c r="E167" s="66">
        <v>-59469.52</v>
      </c>
      <c r="F167" s="66">
        <v>10511.07</v>
      </c>
      <c r="G167" s="67">
        <v>-17.670000000000002</v>
      </c>
      <c r="H167" s="67"/>
    </row>
    <row r="168" spans="1:9">
      <c r="A168" s="64" t="s">
        <v>225</v>
      </c>
      <c r="B168" s="64">
        <v>95951101</v>
      </c>
      <c r="C168" s="64" t="s">
        <v>346</v>
      </c>
      <c r="D168" s="70">
        <v>-21196.3</v>
      </c>
      <c r="E168" s="70">
        <v>-5492.76</v>
      </c>
      <c r="F168" s="70">
        <v>-15703.54</v>
      </c>
      <c r="G168" s="71">
        <v>285.89999999999998</v>
      </c>
      <c r="H168" s="71"/>
      <c r="I168" s="68" t="s">
        <v>347</v>
      </c>
    </row>
    <row r="169" spans="1:9" ht="13.5" thickBot="1">
      <c r="A169" s="64" t="s">
        <v>225</v>
      </c>
      <c r="B169" s="64">
        <v>95951102</v>
      </c>
      <c r="C169" s="64" t="s">
        <v>348</v>
      </c>
      <c r="D169" s="70">
        <v>-27762.15</v>
      </c>
      <c r="E169" s="70">
        <v>-53976.76</v>
      </c>
      <c r="F169" s="70">
        <v>26214.61</v>
      </c>
      <c r="G169" s="71">
        <v>-48.57</v>
      </c>
      <c r="H169" s="71"/>
      <c r="I169" s="68" t="s">
        <v>347</v>
      </c>
    </row>
    <row r="170" spans="1:9" ht="13.5" thickBot="1">
      <c r="B170" s="72"/>
      <c r="C170" s="73" t="s">
        <v>349</v>
      </c>
      <c r="D170" s="74">
        <f>+D161+D164+D167</f>
        <v>-6510.9499999999971</v>
      </c>
      <c r="E170" s="74">
        <f>+E161+E164+E167</f>
        <v>-33602.62999999999</v>
      </c>
      <c r="F170" s="74">
        <f>+F161+F164+F167</f>
        <v>27091.68</v>
      </c>
      <c r="G170" s="75"/>
      <c r="H170" s="76"/>
    </row>
    <row r="171" spans="1:9">
      <c r="G171" s="80"/>
      <c r="H171" s="80"/>
    </row>
    <row r="172" spans="1:9">
      <c r="C172" s="78" t="s">
        <v>224</v>
      </c>
      <c r="D172" s="79">
        <f>+D92+D159+D170</f>
        <v>1675.6599999998725</v>
      </c>
      <c r="E172" s="79">
        <f>+E92+E159+E170</f>
        <v>439.68000000006577</v>
      </c>
      <c r="F172" s="79">
        <f>+F92+F159+F170</f>
        <v>1235.9800000000396</v>
      </c>
      <c r="G172" s="80"/>
      <c r="H172" s="80"/>
    </row>
    <row r="173" spans="1:9">
      <c r="D173" s="80">
        <f>+D172+D44</f>
        <v>-1.2755663192365319E-10</v>
      </c>
      <c r="E173" s="80">
        <f>+E172+E44</f>
        <v>6.5767835621954873E-11</v>
      </c>
      <c r="F173" s="80">
        <f>+F172+F44</f>
        <v>3.9563019527122378E-11</v>
      </c>
      <c r="G173" s="80"/>
      <c r="H173" s="80"/>
    </row>
    <row r="175" spans="1:9">
      <c r="D175" s="81">
        <f>SUBTOTAL(9,D4:D170)</f>
        <v>5026.979999995885</v>
      </c>
      <c r="E175" s="81">
        <f>SUBTOTAL(9,E4:E170)</f>
        <v>1319.0400000006557</v>
      </c>
      <c r="F175" s="81">
        <f>SUBTOTAL(9,F4:F170)</f>
        <v>3707.9400000001187</v>
      </c>
    </row>
    <row r="177" spans="4:4">
      <c r="D177" s="80">
        <f>+D17+D29+D59</f>
        <v>-1049890.8500000001</v>
      </c>
    </row>
  </sheetData>
  <autoFilter ref="A1:I170"/>
  <mergeCells count="2">
    <mergeCell ref="C2:G2"/>
    <mergeCell ref="C69:G69"/>
  </mergeCells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R248"/>
  <sheetViews>
    <sheetView tabSelected="1" zoomScaleNormal="100" workbookViewId="0">
      <pane xSplit="14" ySplit="4" topLeftCell="O107" activePane="bottomRight" state="frozen"/>
      <selection activeCell="D46" sqref="D46:D49"/>
      <selection pane="topRight" activeCell="D46" sqref="D46:D49"/>
      <selection pane="bottomLeft" activeCell="D46" sqref="D46:D49"/>
      <selection pane="bottomRight" activeCell="O66" sqref="O66"/>
    </sheetView>
  </sheetViews>
  <sheetFormatPr defaultRowHeight="14.25"/>
  <cols>
    <col min="1" max="1" width="3" style="1" customWidth="1"/>
    <col min="2" max="4" width="3.28515625" style="1" customWidth="1"/>
    <col min="5" max="5" width="3.5703125" style="1" customWidth="1"/>
    <col min="6" max="6" width="3.28515625" style="1" customWidth="1"/>
    <col min="7" max="8" width="9.140625" style="1"/>
    <col min="9" max="11" width="14" style="1" customWidth="1"/>
    <col min="12" max="12" width="19.85546875" style="1" customWidth="1"/>
    <col min="13" max="13" width="14" style="1" customWidth="1"/>
    <col min="14" max="14" width="5" style="1" customWidth="1"/>
    <col min="15" max="15" width="18" style="63" customWidth="1"/>
    <col min="16" max="16" width="19.5703125" style="43" customWidth="1"/>
    <col min="17" max="17" width="14" style="29" customWidth="1"/>
    <col min="18" max="18" width="11.28515625" style="1" bestFit="1" customWidth="1"/>
    <col min="19" max="16384" width="9.140625" style="1"/>
  </cols>
  <sheetData>
    <row r="1" spans="1:18" ht="30" customHeight="1">
      <c r="A1" s="137" t="s">
        <v>369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8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1"/>
      <c r="Q2" s="30"/>
    </row>
    <row r="3" spans="1:18" ht="30" customHeight="1">
      <c r="A3" s="138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41" t="s">
        <v>350</v>
      </c>
      <c r="P3" s="139" t="s">
        <v>351</v>
      </c>
      <c r="Q3" s="135" t="s">
        <v>352</v>
      </c>
    </row>
    <row r="4" spans="1:18" ht="30" customHeight="1">
      <c r="A4" s="140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139"/>
      <c r="Q4" s="136"/>
    </row>
    <row r="5" spans="1:18" ht="15.7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2"/>
      <c r="P5" s="91"/>
      <c r="Q5" s="108"/>
    </row>
    <row r="6" spans="1:18" ht="15.75" customHeight="1">
      <c r="A6" s="5" t="s">
        <v>3</v>
      </c>
      <c r="B6" s="6" t="s">
        <v>27</v>
      </c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33"/>
      <c r="P6" s="11"/>
      <c r="Q6" s="109"/>
    </row>
    <row r="7" spans="1:18" ht="15.75" customHeight="1">
      <c r="A7" s="9"/>
      <c r="B7" s="1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3"/>
      <c r="P7" s="11"/>
      <c r="Q7" s="109"/>
    </row>
    <row r="8" spans="1:18" ht="15.75" customHeight="1">
      <c r="A8" s="11"/>
      <c r="B8" s="12">
        <v>1</v>
      </c>
      <c r="C8" s="13" t="s">
        <v>28</v>
      </c>
      <c r="D8" s="14"/>
      <c r="E8" s="14"/>
      <c r="F8" s="14"/>
      <c r="G8" s="14"/>
      <c r="H8" s="14"/>
      <c r="I8" s="8"/>
      <c r="J8" s="8"/>
      <c r="K8" s="8"/>
      <c r="L8" s="8"/>
      <c r="M8" s="8"/>
      <c r="N8" s="8"/>
      <c r="O8" s="34">
        <f>SUM(O9:O10)+O17+O22</f>
        <v>20340875</v>
      </c>
      <c r="P8" s="92">
        <f>SUM(P9:P10)+P17+P22</f>
        <v>26442844</v>
      </c>
      <c r="Q8" s="115">
        <f>SUM(Q9:Q10)+Q17+Q22</f>
        <v>26817797</v>
      </c>
    </row>
    <row r="9" spans="1:18" ht="15.75" customHeight="1">
      <c r="A9" s="15"/>
      <c r="B9" s="16"/>
      <c r="C9" s="8" t="s">
        <v>9</v>
      </c>
      <c r="D9" s="8" t="s">
        <v>29</v>
      </c>
      <c r="E9" s="8"/>
      <c r="F9" s="8"/>
      <c r="G9" s="8"/>
      <c r="H9" s="8"/>
      <c r="I9" s="8"/>
      <c r="J9" s="8"/>
      <c r="K9" s="8"/>
      <c r="L9" s="8"/>
      <c r="M9" s="8"/>
      <c r="N9" s="8"/>
      <c r="O9" s="35"/>
      <c r="P9" s="93"/>
      <c r="Q9" s="110"/>
    </row>
    <row r="10" spans="1:18" ht="15.75" customHeight="1">
      <c r="A10" s="15"/>
      <c r="B10" s="16"/>
      <c r="C10" s="8" t="s">
        <v>10</v>
      </c>
      <c r="D10" s="8" t="s">
        <v>30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90">
        <f>SUM(O11:O16)</f>
        <v>20340875</v>
      </c>
      <c r="P10" s="94">
        <f>SUM(P11:P16)</f>
        <v>26442844</v>
      </c>
      <c r="Q10" s="114">
        <f>SUM(Q11:Q16)</f>
        <v>26817797</v>
      </c>
    </row>
    <row r="11" spans="1:18" ht="15.75" customHeight="1">
      <c r="A11" s="15"/>
      <c r="B11" s="16"/>
      <c r="C11" s="8"/>
      <c r="D11" s="8" t="s">
        <v>4</v>
      </c>
      <c r="E11" s="8" t="s">
        <v>31</v>
      </c>
      <c r="F11" s="8"/>
      <c r="G11" s="8"/>
      <c r="H11" s="8"/>
      <c r="I11" s="8"/>
      <c r="J11" s="8"/>
      <c r="K11" s="8"/>
      <c r="L11" s="8"/>
      <c r="M11" s="8"/>
      <c r="N11" s="8"/>
      <c r="O11" s="37">
        <f>Foglio1!B7</f>
        <v>8272619</v>
      </c>
      <c r="P11" s="95">
        <f>Foglio1!C7</f>
        <v>14859619</v>
      </c>
      <c r="Q11" s="111">
        <f>Foglio1!D7</f>
        <v>14859619</v>
      </c>
    </row>
    <row r="12" spans="1:18" ht="15.75" customHeight="1">
      <c r="A12" s="15"/>
      <c r="B12" s="16"/>
      <c r="C12" s="8"/>
      <c r="D12" s="8" t="s">
        <v>5</v>
      </c>
      <c r="E12" s="8" t="s">
        <v>32</v>
      </c>
      <c r="F12" s="8"/>
      <c r="G12" s="8"/>
      <c r="H12" s="8"/>
      <c r="I12" s="8"/>
      <c r="J12" s="8"/>
      <c r="K12" s="8"/>
      <c r="L12" s="8"/>
      <c r="M12" s="8"/>
      <c r="N12" s="8"/>
      <c r="O12" s="38"/>
      <c r="P12" s="96">
        <v>0</v>
      </c>
      <c r="Q12" s="111"/>
    </row>
    <row r="13" spans="1:18" ht="15.75" customHeight="1">
      <c r="A13" s="15"/>
      <c r="B13" s="16"/>
      <c r="C13" s="8"/>
      <c r="D13" s="8" t="s">
        <v>6</v>
      </c>
      <c r="E13" s="8" t="s">
        <v>33</v>
      </c>
      <c r="F13" s="8"/>
      <c r="G13" s="8"/>
      <c r="H13" s="8"/>
      <c r="I13" s="8"/>
      <c r="J13" s="8"/>
      <c r="K13" s="8"/>
      <c r="L13" s="8"/>
      <c r="M13" s="8"/>
      <c r="N13" s="8"/>
      <c r="O13" s="38"/>
      <c r="P13" s="96">
        <v>0</v>
      </c>
      <c r="Q13" s="111"/>
    </row>
    <row r="14" spans="1:18" ht="15.75" customHeight="1">
      <c r="A14" s="15"/>
      <c r="B14" s="16"/>
      <c r="C14" s="8"/>
      <c r="D14" s="8" t="s">
        <v>7</v>
      </c>
      <c r="E14" s="8" t="s">
        <v>34</v>
      </c>
      <c r="F14" s="8"/>
      <c r="G14" s="8"/>
      <c r="H14" s="8"/>
      <c r="I14" s="8"/>
      <c r="J14" s="8"/>
      <c r="K14" s="8"/>
      <c r="L14" s="8"/>
      <c r="M14" s="8"/>
      <c r="N14" s="8"/>
      <c r="O14" s="38">
        <v>2085000</v>
      </c>
      <c r="P14" s="96">
        <v>1500000</v>
      </c>
      <c r="Q14" s="111">
        <v>1500000</v>
      </c>
      <c r="R14" s="129"/>
    </row>
    <row r="15" spans="1:18" ht="15.75" customHeight="1">
      <c r="A15" s="11"/>
      <c r="B15" s="12"/>
      <c r="C15" s="13"/>
      <c r="D15" s="8" t="s">
        <v>8</v>
      </c>
      <c r="E15" s="8" t="s">
        <v>35</v>
      </c>
      <c r="F15" s="8"/>
      <c r="G15" s="14"/>
      <c r="H15" s="14"/>
      <c r="I15" s="8"/>
      <c r="J15" s="8"/>
      <c r="K15" s="8"/>
      <c r="L15" s="8"/>
      <c r="M15" s="8"/>
      <c r="N15" s="8"/>
      <c r="O15" s="38"/>
      <c r="P15" s="96">
        <v>0</v>
      </c>
      <c r="Q15" s="111"/>
    </row>
    <row r="16" spans="1:18" ht="15.75" customHeight="1">
      <c r="A16" s="11"/>
      <c r="B16" s="12"/>
      <c r="C16" s="13"/>
      <c r="D16" s="8" t="s">
        <v>11</v>
      </c>
      <c r="E16" s="8" t="s">
        <v>36</v>
      </c>
      <c r="F16" s="8"/>
      <c r="G16" s="14"/>
      <c r="H16" s="14"/>
      <c r="I16" s="8"/>
      <c r="J16" s="8"/>
      <c r="K16" s="8"/>
      <c r="L16" s="8"/>
      <c r="M16" s="8"/>
      <c r="N16" s="8"/>
      <c r="O16" s="125">
        <f>Foglio1!B24</f>
        <v>9983256</v>
      </c>
      <c r="P16" s="125">
        <f>Foglio1!C24</f>
        <v>10083225</v>
      </c>
      <c r="Q16" s="125">
        <f>Foglio1!D24</f>
        <v>10458178</v>
      </c>
    </row>
    <row r="17" spans="1:18" ht="15.75" customHeight="1">
      <c r="A17" s="15"/>
      <c r="B17" s="16"/>
      <c r="C17" s="8" t="s">
        <v>12</v>
      </c>
      <c r="D17" s="8" t="s">
        <v>37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39"/>
      <c r="P17" s="97">
        <v>0</v>
      </c>
      <c r="Q17" s="110"/>
    </row>
    <row r="18" spans="1:18" ht="15.75" customHeight="1">
      <c r="A18" s="15"/>
      <c r="B18" s="16"/>
      <c r="C18" s="8"/>
      <c r="D18" s="8" t="s">
        <v>4</v>
      </c>
      <c r="E18" s="8" t="s">
        <v>38</v>
      </c>
      <c r="F18" s="8"/>
      <c r="G18" s="8"/>
      <c r="H18" s="8"/>
      <c r="I18" s="8"/>
      <c r="J18" s="8"/>
      <c r="K18" s="8"/>
      <c r="L18" s="8"/>
      <c r="M18" s="8"/>
      <c r="N18" s="8"/>
      <c r="O18" s="38"/>
      <c r="P18" s="96">
        <v>0</v>
      </c>
      <c r="Q18" s="111"/>
    </row>
    <row r="19" spans="1:18" ht="15.75" customHeight="1">
      <c r="A19" s="15"/>
      <c r="B19" s="16"/>
      <c r="C19" s="8"/>
      <c r="D19" s="8" t="s">
        <v>5</v>
      </c>
      <c r="E19" s="8" t="s">
        <v>39</v>
      </c>
      <c r="F19" s="8"/>
      <c r="G19" s="8"/>
      <c r="H19" s="8"/>
      <c r="I19" s="8"/>
      <c r="J19" s="8"/>
      <c r="K19" s="8"/>
      <c r="L19" s="8"/>
      <c r="M19" s="8"/>
      <c r="N19" s="8"/>
      <c r="O19" s="38"/>
      <c r="P19" s="96">
        <v>0</v>
      </c>
      <c r="Q19" s="111"/>
      <c r="R19" s="43"/>
    </row>
    <row r="20" spans="1:18" ht="15.75" customHeight="1">
      <c r="A20" s="15"/>
      <c r="B20" s="16"/>
      <c r="C20" s="8"/>
      <c r="D20" s="8" t="s">
        <v>6</v>
      </c>
      <c r="E20" s="8" t="s">
        <v>40</v>
      </c>
      <c r="F20" s="8"/>
      <c r="G20" s="8"/>
      <c r="H20" s="8"/>
      <c r="I20" s="8"/>
      <c r="J20" s="8"/>
      <c r="K20" s="8"/>
      <c r="L20" s="8"/>
      <c r="M20" s="8"/>
      <c r="N20" s="8"/>
      <c r="O20" s="38"/>
      <c r="P20" s="96">
        <v>0</v>
      </c>
      <c r="Q20" s="111"/>
    </row>
    <row r="21" spans="1:18" ht="15.75" customHeight="1">
      <c r="A21" s="15"/>
      <c r="B21" s="16"/>
      <c r="C21" s="8"/>
      <c r="D21" s="8" t="s">
        <v>7</v>
      </c>
      <c r="E21" s="8" t="s">
        <v>41</v>
      </c>
      <c r="F21" s="8"/>
      <c r="G21" s="8"/>
      <c r="H21" s="8"/>
      <c r="I21" s="8"/>
      <c r="J21" s="8"/>
      <c r="K21" s="8"/>
      <c r="L21" s="8"/>
      <c r="M21" s="8"/>
      <c r="N21" s="8"/>
      <c r="O21" s="38"/>
      <c r="P21" s="96">
        <v>0</v>
      </c>
      <c r="Q21" s="111"/>
    </row>
    <row r="22" spans="1:18" ht="15.75" customHeight="1">
      <c r="A22" s="15"/>
      <c r="B22" s="16"/>
      <c r="C22" s="8" t="s">
        <v>13</v>
      </c>
      <c r="D22" s="8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40"/>
      <c r="P22" s="98">
        <v>0</v>
      </c>
      <c r="Q22" s="110"/>
    </row>
    <row r="23" spans="1:18" ht="15.75" customHeight="1">
      <c r="A23" s="11"/>
      <c r="B23" s="12">
        <v>2</v>
      </c>
      <c r="C23" s="13" t="s">
        <v>43</v>
      </c>
      <c r="D23" s="14"/>
      <c r="E23" s="14"/>
      <c r="F23" s="14"/>
      <c r="G23" s="14"/>
      <c r="H23" s="14"/>
      <c r="I23" s="8"/>
      <c r="J23" s="8"/>
      <c r="K23" s="8"/>
      <c r="L23" s="8"/>
      <c r="M23" s="8"/>
      <c r="N23" s="8"/>
      <c r="O23" s="41"/>
      <c r="P23" s="99">
        <v>0</v>
      </c>
      <c r="Q23" s="110"/>
    </row>
    <row r="24" spans="1:18" ht="15.75" customHeight="1">
      <c r="A24" s="11"/>
      <c r="B24" s="12">
        <v>3</v>
      </c>
      <c r="C24" s="13" t="s">
        <v>44</v>
      </c>
      <c r="D24" s="14"/>
      <c r="E24" s="14"/>
      <c r="F24" s="14"/>
      <c r="G24" s="14"/>
      <c r="H24" s="14"/>
      <c r="I24" s="8"/>
      <c r="J24" s="8"/>
      <c r="K24" s="8"/>
      <c r="L24" s="8"/>
      <c r="M24" s="8"/>
      <c r="N24" s="8"/>
      <c r="O24" s="34"/>
      <c r="P24" s="92">
        <v>0</v>
      </c>
      <c r="Q24" s="110"/>
    </row>
    <row r="25" spans="1:18" ht="15.75" customHeight="1">
      <c r="A25" s="11"/>
      <c r="B25" s="12">
        <v>4</v>
      </c>
      <c r="C25" s="13" t="s">
        <v>45</v>
      </c>
      <c r="D25" s="14"/>
      <c r="E25" s="14"/>
      <c r="F25" s="14"/>
      <c r="G25" s="14"/>
      <c r="H25" s="14"/>
      <c r="I25" s="8"/>
      <c r="J25" s="8"/>
      <c r="K25" s="8"/>
      <c r="L25" s="8"/>
      <c r="M25" s="8"/>
      <c r="N25" s="8"/>
      <c r="O25" s="34"/>
      <c r="P25" s="92">
        <v>0</v>
      </c>
      <c r="Q25" s="110"/>
    </row>
    <row r="26" spans="1:18" ht="15.75" customHeight="1">
      <c r="A26" s="15"/>
      <c r="B26" s="8"/>
      <c r="C26" s="8" t="s">
        <v>9</v>
      </c>
      <c r="D26" s="8" t="s">
        <v>46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35"/>
      <c r="P26" s="93">
        <v>0</v>
      </c>
      <c r="Q26" s="110"/>
    </row>
    <row r="27" spans="1:18" ht="15.75" customHeight="1">
      <c r="A27" s="15"/>
      <c r="B27" s="8"/>
      <c r="C27" s="8" t="s">
        <v>10</v>
      </c>
      <c r="D27" s="8" t="s">
        <v>47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35"/>
      <c r="P27" s="93">
        <v>0</v>
      </c>
      <c r="Q27" s="110"/>
    </row>
    <row r="28" spans="1:18" ht="15.75" customHeight="1">
      <c r="A28" s="15"/>
      <c r="B28" s="8"/>
      <c r="C28" s="8" t="s">
        <v>12</v>
      </c>
      <c r="D28" s="8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35"/>
      <c r="P28" s="93">
        <v>0</v>
      </c>
      <c r="Q28" s="110"/>
    </row>
    <row r="29" spans="1:18" ht="15.75" customHeight="1">
      <c r="A29" s="11"/>
      <c r="B29" s="12">
        <v>5</v>
      </c>
      <c r="C29" s="13" t="s">
        <v>49</v>
      </c>
      <c r="D29" s="14"/>
      <c r="E29" s="14"/>
      <c r="F29" s="14"/>
      <c r="G29" s="14"/>
      <c r="H29" s="14"/>
      <c r="I29" s="8"/>
      <c r="J29" s="8"/>
      <c r="K29" s="8"/>
      <c r="L29" s="8"/>
      <c r="M29" s="8"/>
      <c r="N29" s="8"/>
      <c r="O29" s="34">
        <v>4540000</v>
      </c>
      <c r="P29" s="92">
        <v>5560000</v>
      </c>
      <c r="Q29" s="114">
        <v>5560000</v>
      </c>
    </row>
    <row r="30" spans="1:18" ht="15.75" customHeight="1">
      <c r="A30" s="11"/>
      <c r="B30" s="12">
        <v>6</v>
      </c>
      <c r="C30" s="13" t="s">
        <v>50</v>
      </c>
      <c r="D30" s="14"/>
      <c r="E30" s="14"/>
      <c r="F30" s="14"/>
      <c r="G30" s="14"/>
      <c r="H30" s="14"/>
      <c r="I30" s="8"/>
      <c r="J30" s="8"/>
      <c r="K30" s="8"/>
      <c r="L30" s="8"/>
      <c r="M30" s="8"/>
      <c r="N30" s="8"/>
      <c r="O30" s="34"/>
      <c r="P30" s="92">
        <v>0</v>
      </c>
      <c r="Q30" s="110"/>
    </row>
    <row r="31" spans="1:18" ht="15.75" customHeight="1">
      <c r="A31" s="11"/>
      <c r="B31" s="12">
        <v>7</v>
      </c>
      <c r="C31" s="13" t="s">
        <v>51</v>
      </c>
      <c r="D31" s="14"/>
      <c r="E31" s="14"/>
      <c r="F31" s="14"/>
      <c r="G31" s="14"/>
      <c r="H31" s="14"/>
      <c r="I31" s="8"/>
      <c r="J31" s="8"/>
      <c r="K31" s="8"/>
      <c r="L31" s="8"/>
      <c r="M31" s="8"/>
      <c r="N31" s="8"/>
      <c r="O31" s="34"/>
      <c r="P31" s="92">
        <v>0</v>
      </c>
      <c r="Q31" s="110"/>
    </row>
    <row r="32" spans="1:18" ht="15.75" customHeight="1">
      <c r="A32" s="11"/>
      <c r="B32" s="12">
        <v>8</v>
      </c>
      <c r="C32" s="13" t="s">
        <v>52</v>
      </c>
      <c r="D32" s="14"/>
      <c r="E32" s="14"/>
      <c r="F32" s="14"/>
      <c r="G32" s="14"/>
      <c r="H32" s="14"/>
      <c r="I32" s="8"/>
      <c r="J32" s="8"/>
      <c r="K32" s="8"/>
      <c r="L32" s="8"/>
      <c r="M32" s="8"/>
      <c r="N32" s="8"/>
      <c r="O32" s="41"/>
      <c r="P32" s="99">
        <v>0</v>
      </c>
      <c r="Q32" s="110"/>
    </row>
    <row r="33" spans="1:17" ht="15.75" customHeight="1">
      <c r="A33" s="11"/>
      <c r="B33" s="12">
        <v>9</v>
      </c>
      <c r="C33" s="13" t="s">
        <v>53</v>
      </c>
      <c r="D33" s="14"/>
      <c r="E33" s="14"/>
      <c r="F33" s="14"/>
      <c r="G33" s="14"/>
      <c r="H33" s="14"/>
      <c r="I33" s="8"/>
      <c r="J33" s="8"/>
      <c r="K33" s="8"/>
      <c r="L33" s="8"/>
      <c r="M33" s="8"/>
      <c r="N33" s="8"/>
      <c r="O33" s="34">
        <v>10000</v>
      </c>
      <c r="P33" s="92">
        <v>10000</v>
      </c>
      <c r="Q33" s="114">
        <v>10000</v>
      </c>
    </row>
    <row r="34" spans="1:17" ht="15.7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42"/>
      <c r="P34" s="100"/>
      <c r="Q34" s="116"/>
    </row>
    <row r="35" spans="1:17" s="19" customFormat="1" ht="15.75" customHeight="1">
      <c r="A35" s="17" t="s">
        <v>14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44">
        <f>O8+O23+O24+O25+O29+O30+O31+O32+O33</f>
        <v>24890875</v>
      </c>
      <c r="P35" s="101">
        <f>P8+P23+P24+P25+P29+P30+P31+P32+P33</f>
        <v>32012844</v>
      </c>
      <c r="Q35" s="117">
        <f>Q8+Q23+Q24+Q25+Q29+Q30+Q31+Q32+Q33</f>
        <v>32387797</v>
      </c>
    </row>
    <row r="36" spans="1:17" ht="15.75" customHeigh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36"/>
      <c r="P36" s="102"/>
      <c r="Q36" s="118"/>
    </row>
    <row r="37" spans="1:17" ht="15.75" customHeight="1">
      <c r="A37" s="5" t="s">
        <v>15</v>
      </c>
      <c r="B37" s="6" t="s">
        <v>54</v>
      </c>
      <c r="C37" s="7"/>
      <c r="D37" s="7"/>
      <c r="E37" s="7"/>
      <c r="F37" s="7"/>
      <c r="G37" s="7"/>
      <c r="H37" s="8"/>
      <c r="I37" s="8"/>
      <c r="J37" s="8"/>
      <c r="K37" s="8"/>
      <c r="L37" s="8"/>
      <c r="M37" s="8"/>
      <c r="N37" s="8"/>
      <c r="O37" s="36"/>
      <c r="P37" s="102"/>
      <c r="Q37" s="112"/>
    </row>
    <row r="38" spans="1:17" ht="15.75" customHeight="1">
      <c r="A38" s="9"/>
      <c r="B38" s="1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36"/>
      <c r="P38" s="102"/>
      <c r="Q38" s="112"/>
    </row>
    <row r="39" spans="1:17" ht="15.75" customHeight="1">
      <c r="A39" s="11"/>
      <c r="B39" s="12">
        <v>1</v>
      </c>
      <c r="C39" s="13" t="s">
        <v>55</v>
      </c>
      <c r="D39" s="14"/>
      <c r="E39" s="14"/>
      <c r="F39" s="14"/>
      <c r="G39" s="14"/>
      <c r="H39" s="14"/>
      <c r="I39" s="8"/>
      <c r="J39" s="8"/>
      <c r="K39" s="8"/>
      <c r="L39" s="8"/>
      <c r="M39" s="8"/>
      <c r="N39" s="8"/>
      <c r="O39" s="34">
        <f>SUM(O40:O41)</f>
        <v>30923</v>
      </c>
      <c r="P39" s="92">
        <f>SUM(P40:P41)</f>
        <v>30923</v>
      </c>
      <c r="Q39" s="115">
        <f>SUM(Q40:Q41)</f>
        <v>30923</v>
      </c>
    </row>
    <row r="40" spans="1:17" ht="15.75" customHeight="1">
      <c r="A40" s="15"/>
      <c r="B40" s="8"/>
      <c r="C40" s="16" t="s">
        <v>9</v>
      </c>
      <c r="D40" s="8" t="s">
        <v>56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35"/>
      <c r="P40" s="93">
        <v>0</v>
      </c>
      <c r="Q40" s="110"/>
    </row>
    <row r="41" spans="1:17" ht="15.75" customHeight="1">
      <c r="A41" s="15"/>
      <c r="B41" s="8"/>
      <c r="C41" s="16" t="s">
        <v>10</v>
      </c>
      <c r="D41" s="8" t="s">
        <v>57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35">
        <v>30923</v>
      </c>
      <c r="P41" s="93">
        <v>30923</v>
      </c>
      <c r="Q41" s="110">
        <v>30923</v>
      </c>
    </row>
    <row r="42" spans="1:17" ht="15.75" customHeight="1">
      <c r="A42" s="15"/>
      <c r="B42" s="12">
        <v>2</v>
      </c>
      <c r="C42" s="13" t="s">
        <v>58</v>
      </c>
      <c r="D42" s="8"/>
      <c r="E42" s="8"/>
      <c r="F42" s="8"/>
      <c r="G42" s="8"/>
      <c r="H42" s="8"/>
      <c r="I42" s="8"/>
      <c r="J42" s="8"/>
      <c r="K42" s="8"/>
      <c r="L42" s="8"/>
      <c r="M42" s="47"/>
      <c r="N42" s="8"/>
      <c r="O42" s="34">
        <f>SUM(O43:O59)</f>
        <v>19406500</v>
      </c>
      <c r="P42" s="92">
        <f>SUM(P43:P59)</f>
        <v>26591600</v>
      </c>
      <c r="Q42" s="115">
        <f>SUM(Q43:Q59)</f>
        <v>26966600</v>
      </c>
    </row>
    <row r="43" spans="1:17" ht="15.75" customHeight="1">
      <c r="A43" s="15"/>
      <c r="B43" s="8"/>
      <c r="C43" s="16" t="s">
        <v>9</v>
      </c>
      <c r="D43" s="8" t="s">
        <v>59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35"/>
      <c r="P43" s="93">
        <v>0</v>
      </c>
      <c r="Q43" s="110"/>
    </row>
    <row r="44" spans="1:17" ht="15.75" customHeight="1">
      <c r="A44" s="15"/>
      <c r="B44" s="8"/>
      <c r="C44" s="16" t="s">
        <v>10</v>
      </c>
      <c r="D44" s="8" t="s">
        <v>60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35"/>
      <c r="P44" s="93">
        <v>0</v>
      </c>
      <c r="Q44" s="110"/>
    </row>
    <row r="45" spans="1:17" ht="15.75" customHeight="1">
      <c r="A45" s="15"/>
      <c r="B45" s="8"/>
      <c r="C45" s="16" t="s">
        <v>12</v>
      </c>
      <c r="D45" s="8" t="s">
        <v>61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35"/>
      <c r="P45" s="93">
        <v>0</v>
      </c>
      <c r="Q45" s="110"/>
    </row>
    <row r="46" spans="1:17" ht="15.75" customHeight="1">
      <c r="A46" s="15"/>
      <c r="B46" s="8"/>
      <c r="C46" s="16" t="s">
        <v>13</v>
      </c>
      <c r="D46" s="8" t="s">
        <v>62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35"/>
      <c r="P46" s="93">
        <v>0</v>
      </c>
      <c r="Q46" s="110"/>
    </row>
    <row r="47" spans="1:17" ht="15.75" customHeight="1">
      <c r="A47" s="15"/>
      <c r="B47" s="8"/>
      <c r="C47" s="16" t="s">
        <v>22</v>
      </c>
      <c r="D47" s="8" t="s">
        <v>63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35"/>
      <c r="P47" s="93">
        <v>0</v>
      </c>
      <c r="Q47" s="110"/>
    </row>
    <row r="48" spans="1:17" ht="15.75" customHeight="1">
      <c r="A48" s="15"/>
      <c r="B48" s="8"/>
      <c r="C48" s="16" t="s">
        <v>23</v>
      </c>
      <c r="D48" s="8" t="s">
        <v>64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35"/>
      <c r="P48" s="93">
        <v>0</v>
      </c>
      <c r="Q48" s="110"/>
    </row>
    <row r="49" spans="1:18" ht="15.75" customHeight="1">
      <c r="A49" s="15"/>
      <c r="B49" s="8"/>
      <c r="C49" s="16" t="s">
        <v>24</v>
      </c>
      <c r="D49" s="8" t="s">
        <v>65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35"/>
      <c r="P49" s="93">
        <v>0</v>
      </c>
      <c r="Q49" s="110"/>
    </row>
    <row r="50" spans="1:18" ht="15.75" customHeight="1">
      <c r="A50" s="15"/>
      <c r="B50" s="8"/>
      <c r="C50" s="16" t="s">
        <v>66</v>
      </c>
      <c r="D50" s="8" t="s">
        <v>67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35"/>
      <c r="P50" s="93">
        <v>0</v>
      </c>
      <c r="Q50" s="110"/>
    </row>
    <row r="51" spans="1:18" ht="15.75" customHeight="1">
      <c r="A51" s="15"/>
      <c r="B51" s="8"/>
      <c r="C51" s="16" t="s">
        <v>68</v>
      </c>
      <c r="D51" s="8" t="s">
        <v>69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35"/>
      <c r="P51" s="93">
        <v>0</v>
      </c>
      <c r="Q51" s="110"/>
    </row>
    <row r="52" spans="1:18" ht="15.75" customHeight="1">
      <c r="A52" s="15"/>
      <c r="B52" s="8"/>
      <c r="C52" s="16" t="s">
        <v>70</v>
      </c>
      <c r="D52" s="8" t="s">
        <v>71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35"/>
      <c r="P52" s="93">
        <v>0</v>
      </c>
      <c r="Q52" s="110"/>
    </row>
    <row r="53" spans="1:18" ht="15.75" customHeight="1">
      <c r="A53" s="15"/>
      <c r="B53" s="8"/>
      <c r="C53" s="16" t="s">
        <v>72</v>
      </c>
      <c r="D53" s="8" t="s">
        <v>73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35"/>
      <c r="P53" s="93">
        <v>0</v>
      </c>
      <c r="Q53" s="110"/>
    </row>
    <row r="54" spans="1:18" ht="15.75" customHeight="1">
      <c r="A54" s="15"/>
      <c r="B54" s="8"/>
      <c r="C54" s="16" t="s">
        <v>74</v>
      </c>
      <c r="D54" s="8" t="s">
        <v>75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35">
        <f>13176000+2190000+620000-279500</f>
        <v>15706500</v>
      </c>
      <c r="P54" s="93">
        <f>13155000+8777000+2400000-1040400</f>
        <v>23291600</v>
      </c>
      <c r="Q54" s="110">
        <f>13830000+8777000+2400000-1040400</f>
        <v>23966600</v>
      </c>
    </row>
    <row r="55" spans="1:18" ht="15.75" customHeight="1">
      <c r="A55" s="15"/>
      <c r="B55" s="8"/>
      <c r="C55" s="16" t="s">
        <v>76</v>
      </c>
      <c r="D55" s="8" t="s">
        <v>77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35"/>
      <c r="P55" s="93">
        <v>0</v>
      </c>
      <c r="Q55" s="110"/>
    </row>
    <row r="56" spans="1:18" ht="15.75" customHeight="1">
      <c r="A56" s="15"/>
      <c r="B56" s="8"/>
      <c r="C56" s="16" t="s">
        <v>78</v>
      </c>
      <c r="D56" s="8" t="s">
        <v>79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35">
        <v>3700000</v>
      </c>
      <c r="P56" s="93">
        <v>3300000</v>
      </c>
      <c r="Q56" s="110">
        <v>3000000</v>
      </c>
    </row>
    <row r="57" spans="1:18" ht="15.75" customHeight="1">
      <c r="A57" s="15"/>
      <c r="B57" s="8"/>
      <c r="C57" s="16" t="s">
        <v>80</v>
      </c>
      <c r="D57" s="8" t="s">
        <v>81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35"/>
      <c r="P57" s="93">
        <v>0</v>
      </c>
      <c r="Q57" s="110">
        <v>0</v>
      </c>
    </row>
    <row r="58" spans="1:18" ht="15.75" customHeight="1">
      <c r="A58" s="15"/>
      <c r="B58" s="8"/>
      <c r="C58" s="16" t="s">
        <v>82</v>
      </c>
      <c r="D58" s="8" t="s">
        <v>83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35"/>
      <c r="P58" s="93">
        <v>0</v>
      </c>
      <c r="Q58" s="110"/>
    </row>
    <row r="59" spans="1:18" ht="15.75" customHeight="1">
      <c r="A59" s="15"/>
      <c r="B59" s="8"/>
      <c r="C59" s="16" t="s">
        <v>84</v>
      </c>
      <c r="D59" s="8" t="s">
        <v>85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40"/>
      <c r="P59" s="98">
        <v>0</v>
      </c>
      <c r="Q59" s="110"/>
    </row>
    <row r="60" spans="1:18" ht="15.75" customHeight="1">
      <c r="A60" s="15"/>
      <c r="B60" s="12">
        <v>3</v>
      </c>
      <c r="C60" s="13" t="s">
        <v>86</v>
      </c>
      <c r="D60" s="8"/>
      <c r="E60" s="8"/>
      <c r="F60" s="8"/>
      <c r="G60" s="8"/>
      <c r="H60" s="8"/>
      <c r="I60" s="8"/>
      <c r="J60" s="8"/>
      <c r="K60" s="8"/>
      <c r="L60" s="47"/>
      <c r="M60" s="47"/>
      <c r="N60" s="8"/>
      <c r="O60" s="34">
        <f>O61+O62+O63</f>
        <v>2735000</v>
      </c>
      <c r="P60" s="92">
        <f>P61+P62+P63</f>
        <v>1940000</v>
      </c>
      <c r="Q60" s="115">
        <f>Q61+Q62+Q63</f>
        <v>1940000</v>
      </c>
      <c r="R60" s="23"/>
    </row>
    <row r="61" spans="1:18" ht="15.75" customHeight="1">
      <c r="A61" s="15"/>
      <c r="B61" s="8"/>
      <c r="C61" s="16" t="s">
        <v>9</v>
      </c>
      <c r="D61" s="8" t="s">
        <v>87</v>
      </c>
      <c r="E61" s="8"/>
      <c r="F61" s="8"/>
      <c r="G61" s="8"/>
      <c r="H61" s="8"/>
      <c r="I61" s="8"/>
      <c r="J61" s="8"/>
      <c r="K61" s="8"/>
      <c r="L61" s="47"/>
      <c r="M61" s="8"/>
      <c r="N61" s="8"/>
      <c r="O61" s="35">
        <v>1900000</v>
      </c>
      <c r="P61" s="93">
        <v>1900000</v>
      </c>
      <c r="Q61" s="110">
        <v>1900000</v>
      </c>
    </row>
    <row r="62" spans="1:18" ht="15.75" customHeight="1">
      <c r="A62" s="15"/>
      <c r="B62" s="8"/>
      <c r="C62" s="16" t="s">
        <v>10</v>
      </c>
      <c r="D62" s="8" t="s">
        <v>88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35">
        <v>795000</v>
      </c>
      <c r="P62" s="93">
        <v>0</v>
      </c>
      <c r="Q62" s="110">
        <v>0</v>
      </c>
      <c r="R62" s="129"/>
    </row>
    <row r="63" spans="1:18" ht="15.75" customHeight="1">
      <c r="A63" s="15"/>
      <c r="B63" s="8"/>
      <c r="C63" s="16" t="s">
        <v>12</v>
      </c>
      <c r="D63" s="8" t="s">
        <v>89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35">
        <v>40000</v>
      </c>
      <c r="P63" s="93">
        <v>40000</v>
      </c>
      <c r="Q63" s="110">
        <v>40000</v>
      </c>
    </row>
    <row r="64" spans="1:18" ht="15.75" customHeight="1">
      <c r="A64" s="15"/>
      <c r="B64" s="12">
        <v>4</v>
      </c>
      <c r="C64" s="13" t="s">
        <v>90</v>
      </c>
      <c r="D64" s="8"/>
      <c r="E64" s="8"/>
      <c r="F64" s="8"/>
      <c r="G64" s="8"/>
      <c r="H64" s="8"/>
      <c r="I64" s="8"/>
      <c r="J64" s="8"/>
      <c r="K64" s="8"/>
      <c r="L64" s="8"/>
      <c r="M64" s="47"/>
      <c r="N64" s="8"/>
      <c r="O64" s="34">
        <v>215000</v>
      </c>
      <c r="P64" s="92">
        <v>215000</v>
      </c>
      <c r="Q64" s="114">
        <v>215000</v>
      </c>
    </row>
    <row r="65" spans="1:18" ht="15.75" customHeight="1">
      <c r="A65" s="15"/>
      <c r="B65" s="12">
        <v>5</v>
      </c>
      <c r="C65" s="13" t="s">
        <v>91</v>
      </c>
      <c r="D65" s="8"/>
      <c r="E65" s="8"/>
      <c r="F65" s="8"/>
      <c r="G65" s="8"/>
      <c r="H65" s="8"/>
      <c r="I65" s="8"/>
      <c r="J65" s="8"/>
      <c r="K65" s="8"/>
      <c r="L65" s="8"/>
      <c r="M65" s="47"/>
      <c r="N65" s="8"/>
      <c r="O65" s="34">
        <v>155000</v>
      </c>
      <c r="P65" s="92">
        <v>170000</v>
      </c>
      <c r="Q65" s="114">
        <v>170000</v>
      </c>
    </row>
    <row r="66" spans="1:18" ht="15.75" customHeight="1">
      <c r="A66" s="15"/>
      <c r="B66" s="12">
        <v>6</v>
      </c>
      <c r="C66" s="13" t="s">
        <v>92</v>
      </c>
      <c r="D66" s="8"/>
      <c r="E66" s="8"/>
      <c r="F66" s="8"/>
      <c r="G66" s="8"/>
      <c r="H66" s="8"/>
      <c r="I66" s="8"/>
      <c r="J66" s="8"/>
      <c r="K66" s="47"/>
      <c r="L66" s="8"/>
      <c r="M66" s="8"/>
      <c r="N66" s="8"/>
      <c r="O66" s="34">
        <f>SUM(O67:O71)</f>
        <v>1720000</v>
      </c>
      <c r="P66" s="92">
        <f>SUM(P67:P71)</f>
        <v>2391600</v>
      </c>
      <c r="Q66" s="115">
        <f>SUM(Q67:Q71)</f>
        <v>2391600</v>
      </c>
    </row>
    <row r="67" spans="1:18" ht="15.75" customHeight="1">
      <c r="A67" s="15"/>
      <c r="B67" s="8"/>
      <c r="C67" s="16" t="s">
        <v>9</v>
      </c>
      <c r="D67" s="8" t="s">
        <v>93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35"/>
      <c r="P67" s="93"/>
      <c r="Q67" s="110"/>
    </row>
    <row r="68" spans="1:18" ht="15.75" customHeight="1">
      <c r="A68" s="15"/>
      <c r="B68" s="8"/>
      <c r="C68" s="16" t="s">
        <v>10</v>
      </c>
      <c r="D68" s="8" t="s">
        <v>94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35"/>
      <c r="P68" s="93"/>
      <c r="Q68" s="110"/>
    </row>
    <row r="69" spans="1:18" ht="15.75" customHeight="1">
      <c r="A69" s="15"/>
      <c r="B69" s="8"/>
      <c r="C69" s="16" t="s">
        <v>12</v>
      </c>
      <c r="D69" s="8" t="s">
        <v>95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35"/>
      <c r="P69" s="93"/>
      <c r="Q69" s="110"/>
    </row>
    <row r="70" spans="1:18" ht="15.75" customHeight="1">
      <c r="A70" s="15"/>
      <c r="B70" s="8"/>
      <c r="C70" s="16" t="s">
        <v>13</v>
      </c>
      <c r="D70" s="8" t="s">
        <v>96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35">
        <v>120000</v>
      </c>
      <c r="P70" s="93">
        <v>120000</v>
      </c>
      <c r="Q70" s="110">
        <v>120000</v>
      </c>
      <c r="R70" s="129"/>
    </row>
    <row r="71" spans="1:18" ht="15.75" customHeight="1">
      <c r="A71" s="15"/>
      <c r="B71" s="8"/>
      <c r="C71" s="16" t="s">
        <v>22</v>
      </c>
      <c r="D71" s="8" t="s">
        <v>97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35">
        <v>1600000</v>
      </c>
      <c r="P71" s="93">
        <v>2271600</v>
      </c>
      <c r="Q71" s="110">
        <v>2271600</v>
      </c>
      <c r="R71" s="129"/>
    </row>
    <row r="72" spans="1:18" ht="15.75" customHeight="1">
      <c r="A72" s="15"/>
      <c r="B72" s="12">
        <v>7</v>
      </c>
      <c r="C72" s="13" t="s">
        <v>98</v>
      </c>
      <c r="D72" s="8"/>
      <c r="E72" s="8"/>
      <c r="F72" s="8"/>
      <c r="G72" s="8"/>
      <c r="H72" s="8"/>
      <c r="I72" s="8"/>
      <c r="J72" s="8"/>
      <c r="K72" s="8"/>
      <c r="L72" s="47"/>
      <c r="M72" s="8"/>
      <c r="N72" s="47"/>
      <c r="O72" s="34">
        <v>375000</v>
      </c>
      <c r="P72" s="92">
        <v>375000</v>
      </c>
      <c r="Q72" s="92">
        <v>375000</v>
      </c>
      <c r="R72" s="23"/>
    </row>
    <row r="73" spans="1:18" ht="15.75" customHeight="1">
      <c r="A73" s="15"/>
      <c r="B73" s="12">
        <v>8</v>
      </c>
      <c r="C73" s="13" t="s">
        <v>99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34">
        <f>O74+O76</f>
        <v>136000</v>
      </c>
      <c r="P73" s="92">
        <f>P74+P76</f>
        <v>136000</v>
      </c>
      <c r="Q73" s="115">
        <f>Q74+Q76</f>
        <v>136000</v>
      </c>
    </row>
    <row r="74" spans="1:18" ht="15.75" customHeight="1">
      <c r="A74" s="15"/>
      <c r="B74" s="8"/>
      <c r="C74" s="16" t="s">
        <v>9</v>
      </c>
      <c r="D74" s="8" t="s">
        <v>100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35">
        <v>46000</v>
      </c>
      <c r="P74" s="93">
        <v>46000</v>
      </c>
      <c r="Q74" s="110">
        <v>46000</v>
      </c>
    </row>
    <row r="75" spans="1:18" s="22" customFormat="1" ht="15.75" customHeight="1">
      <c r="A75" s="48"/>
      <c r="B75" s="2"/>
      <c r="C75" s="16" t="s">
        <v>10</v>
      </c>
      <c r="D75" s="8" t="s">
        <v>101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35"/>
      <c r="P75" s="93"/>
      <c r="Q75" s="110"/>
    </row>
    <row r="76" spans="1:18" ht="15.75" customHeight="1">
      <c r="A76" s="15"/>
      <c r="B76" s="8"/>
      <c r="C76" s="16" t="s">
        <v>12</v>
      </c>
      <c r="D76" s="8" t="s">
        <v>102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35">
        <v>90000</v>
      </c>
      <c r="P76" s="93">
        <v>90000</v>
      </c>
      <c r="Q76" s="110">
        <v>90000</v>
      </c>
    </row>
    <row r="77" spans="1:18" ht="15.75" customHeight="1">
      <c r="A77" s="15"/>
      <c r="B77" s="12">
        <v>9</v>
      </c>
      <c r="C77" s="13" t="s">
        <v>103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34"/>
      <c r="P77" s="92"/>
      <c r="Q77" s="110"/>
    </row>
    <row r="78" spans="1:18" ht="15.75" customHeight="1">
      <c r="A78" s="15"/>
      <c r="B78" s="12">
        <v>10</v>
      </c>
      <c r="C78" s="13" t="s">
        <v>104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41"/>
      <c r="P78" s="99"/>
      <c r="Q78" s="112"/>
    </row>
    <row r="79" spans="1:18" ht="15.75" customHeight="1">
      <c r="A79" s="15"/>
      <c r="B79" s="8"/>
      <c r="C79" s="16" t="s">
        <v>9</v>
      </c>
      <c r="D79" s="8" t="s">
        <v>105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40"/>
      <c r="P79" s="98"/>
      <c r="Q79" s="110"/>
    </row>
    <row r="80" spans="1:18" s="22" customFormat="1" ht="15.75" customHeight="1">
      <c r="A80" s="48"/>
      <c r="B80" s="2"/>
      <c r="C80" s="16" t="s">
        <v>10</v>
      </c>
      <c r="D80" s="8" t="s">
        <v>106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40"/>
      <c r="P80" s="98"/>
      <c r="Q80" s="110"/>
    </row>
    <row r="81" spans="1:17" ht="15.75" customHeight="1">
      <c r="A81" s="15"/>
      <c r="B81" s="12">
        <v>11</v>
      </c>
      <c r="C81" s="13" t="s">
        <v>107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34"/>
      <c r="P81" s="92"/>
      <c r="Q81" s="112"/>
    </row>
    <row r="82" spans="1:17" ht="15.75" customHeight="1">
      <c r="A82" s="15"/>
      <c r="B82" s="8"/>
      <c r="C82" s="16" t="s">
        <v>9</v>
      </c>
      <c r="D82" s="8" t="s">
        <v>108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40"/>
      <c r="P82" s="98">
        <v>0</v>
      </c>
      <c r="Q82" s="110"/>
    </row>
    <row r="83" spans="1:17" s="22" customFormat="1" ht="15.75" customHeight="1">
      <c r="A83" s="48"/>
      <c r="B83" s="2"/>
      <c r="C83" s="16" t="s">
        <v>10</v>
      </c>
      <c r="D83" s="8" t="s">
        <v>109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35"/>
      <c r="P83" s="93">
        <v>0</v>
      </c>
      <c r="Q83" s="110"/>
    </row>
    <row r="84" spans="1:17" s="22" customFormat="1" ht="15.75" customHeight="1">
      <c r="A84" s="48"/>
      <c r="B84" s="2"/>
      <c r="C84" s="16" t="s">
        <v>12</v>
      </c>
      <c r="D84" s="8" t="s">
        <v>110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40"/>
      <c r="P84" s="98"/>
      <c r="Q84" s="110"/>
    </row>
    <row r="85" spans="1:17" s="22" customFormat="1" ht="15.75" customHeight="1">
      <c r="A85" s="48"/>
      <c r="B85" s="2"/>
      <c r="C85" s="16" t="s">
        <v>13</v>
      </c>
      <c r="D85" s="8" t="s">
        <v>111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40"/>
      <c r="P85" s="98"/>
      <c r="Q85" s="110"/>
    </row>
    <row r="86" spans="1:17" s="22" customFormat="1" ht="15.75" customHeight="1">
      <c r="A86" s="49"/>
      <c r="B86" s="50"/>
      <c r="C86" s="51"/>
      <c r="D86" s="27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34"/>
      <c r="P86" s="92"/>
      <c r="Q86" s="114"/>
    </row>
    <row r="87" spans="1:17" s="19" customFormat="1" ht="15.75" customHeight="1">
      <c r="A87" s="17" t="s">
        <v>16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44">
        <f>O39+O42+O60+O64+O65+O66+O72+O73+O77+O78+O81</f>
        <v>24773423</v>
      </c>
      <c r="P87" s="101">
        <f>P39+P42+P60+P64+P65+P66+P72+P73+P77+P78+P81</f>
        <v>31850123</v>
      </c>
      <c r="Q87" s="119">
        <f>Q39+Q42+Q60+Q64+Q65+Q66+Q72+Q73+Q77+Q78+Q81</f>
        <v>32225123</v>
      </c>
    </row>
    <row r="88" spans="1:17" s="19" customFormat="1" ht="15.75" customHeight="1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34"/>
      <c r="P88" s="92"/>
      <c r="Q88" s="113"/>
    </row>
    <row r="89" spans="1:17" ht="15.75" customHeight="1">
      <c r="A89" s="54" t="s">
        <v>112</v>
      </c>
      <c r="B89" s="55"/>
      <c r="C89" s="56"/>
      <c r="D89" s="56"/>
      <c r="E89" s="56"/>
      <c r="F89" s="56"/>
      <c r="G89" s="54"/>
      <c r="H89" s="57"/>
      <c r="I89" s="57"/>
      <c r="J89" s="57"/>
      <c r="K89" s="57"/>
      <c r="L89" s="57"/>
      <c r="M89" s="57"/>
      <c r="N89" s="57"/>
      <c r="O89" s="58">
        <f>O35-O87</f>
        <v>117452</v>
      </c>
      <c r="P89" s="103">
        <f>P35-P87</f>
        <v>162721</v>
      </c>
      <c r="Q89" s="120">
        <f>Q35-Q87</f>
        <v>162674</v>
      </c>
    </row>
    <row r="90" spans="1:17" ht="15.75" customHeight="1">
      <c r="A90" s="1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36"/>
      <c r="P90" s="102"/>
      <c r="Q90" s="112"/>
    </row>
    <row r="91" spans="1:17" ht="15.75" customHeight="1">
      <c r="A91" s="9" t="s">
        <v>17</v>
      </c>
      <c r="B91" s="10" t="s">
        <v>113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36"/>
      <c r="P91" s="102"/>
      <c r="Q91" s="112"/>
    </row>
    <row r="92" spans="1:17" ht="15.75" customHeight="1">
      <c r="A92" s="1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36"/>
      <c r="P92" s="102"/>
      <c r="Q92" s="112"/>
    </row>
    <row r="93" spans="1:17" ht="15.75" customHeight="1">
      <c r="A93" s="15"/>
      <c r="B93" s="12">
        <v>1</v>
      </c>
      <c r="C93" s="13" t="s">
        <v>114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34"/>
      <c r="P93" s="92"/>
      <c r="Q93" s="110"/>
    </row>
    <row r="94" spans="1:17" ht="15.75" customHeight="1">
      <c r="A94" s="15"/>
      <c r="B94" s="12">
        <v>2</v>
      </c>
      <c r="C94" s="13" t="s">
        <v>115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34">
        <v>15000</v>
      </c>
      <c r="P94" s="92">
        <v>15000</v>
      </c>
      <c r="Q94" s="92">
        <v>15000</v>
      </c>
    </row>
    <row r="95" spans="1:17" ht="15.75" customHeight="1">
      <c r="A95" s="15"/>
      <c r="B95" s="21"/>
      <c r="C95" s="10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36"/>
      <c r="P95" s="102"/>
      <c r="Q95" s="112"/>
    </row>
    <row r="96" spans="1:17" ht="15.75" customHeight="1">
      <c r="A96" s="17" t="s">
        <v>19</v>
      </c>
      <c r="B96" s="24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44"/>
      <c r="P96" s="101"/>
      <c r="Q96" s="117"/>
    </row>
    <row r="97" spans="1:17" ht="15.75" customHeight="1">
      <c r="A97" s="1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36"/>
      <c r="P97" s="102"/>
      <c r="Q97" s="112"/>
    </row>
    <row r="98" spans="1:17" ht="15.75" customHeight="1">
      <c r="A98" s="9" t="s">
        <v>20</v>
      </c>
      <c r="B98" s="10" t="s">
        <v>116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36"/>
      <c r="P98" s="102"/>
      <c r="Q98" s="112"/>
    </row>
    <row r="99" spans="1:17" ht="15.75" customHeight="1">
      <c r="A99" s="1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36"/>
      <c r="P99" s="102"/>
      <c r="Q99" s="112"/>
    </row>
    <row r="100" spans="1:17" ht="15.75" customHeight="1">
      <c r="A100" s="15"/>
      <c r="B100" s="12">
        <v>1</v>
      </c>
      <c r="C100" s="13" t="s">
        <v>117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42"/>
      <c r="P100" s="100">
        <v>0</v>
      </c>
      <c r="Q100" s="110"/>
    </row>
    <row r="101" spans="1:17" ht="15.75" customHeight="1">
      <c r="A101" s="15"/>
      <c r="B101" s="12">
        <v>2</v>
      </c>
      <c r="C101" s="13" t="s">
        <v>118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42"/>
      <c r="P101" s="100">
        <v>0</v>
      </c>
      <c r="Q101" s="110"/>
    </row>
    <row r="102" spans="1:17" ht="15.75" customHeight="1">
      <c r="A102" s="15"/>
      <c r="B102" s="21"/>
      <c r="C102" s="10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36"/>
      <c r="P102" s="102"/>
      <c r="Q102" s="112"/>
    </row>
    <row r="103" spans="1:17" ht="15.75" customHeight="1">
      <c r="A103" s="17" t="s">
        <v>21</v>
      </c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59"/>
      <c r="P103" s="104">
        <v>0</v>
      </c>
      <c r="Q103" s="124">
        <v>0</v>
      </c>
    </row>
    <row r="104" spans="1:17" ht="15.75" customHeight="1">
      <c r="A104" s="15"/>
      <c r="B104" s="8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36"/>
      <c r="P104" s="102"/>
      <c r="Q104" s="112"/>
    </row>
    <row r="105" spans="1:17" ht="15.75" customHeight="1">
      <c r="A105" s="9" t="s">
        <v>25</v>
      </c>
      <c r="B105" s="10" t="s">
        <v>119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36"/>
      <c r="P105" s="102"/>
      <c r="Q105" s="112"/>
    </row>
    <row r="106" spans="1:17" ht="15.75" customHeight="1">
      <c r="A106" s="15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36"/>
      <c r="P106" s="102"/>
      <c r="Q106" s="112"/>
    </row>
    <row r="107" spans="1:17" ht="15.75" customHeight="1">
      <c r="A107" s="15"/>
      <c r="B107" s="12">
        <v>1</v>
      </c>
      <c r="C107" s="13" t="s">
        <v>120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34"/>
      <c r="P107" s="92"/>
      <c r="Q107" s="112"/>
    </row>
    <row r="108" spans="1:17" ht="15.75" customHeight="1">
      <c r="A108" s="15"/>
      <c r="B108" s="12"/>
      <c r="C108" s="16" t="s">
        <v>9</v>
      </c>
      <c r="D108" s="8" t="s">
        <v>121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35"/>
      <c r="P108" s="93"/>
      <c r="Q108" s="110"/>
    </row>
    <row r="109" spans="1:17" ht="15.75" customHeight="1">
      <c r="A109" s="15"/>
      <c r="B109" s="12"/>
      <c r="C109" s="16" t="s">
        <v>10</v>
      </c>
      <c r="D109" s="8" t="s">
        <v>122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35"/>
      <c r="P109" s="93"/>
      <c r="Q109" s="110"/>
    </row>
    <row r="110" spans="1:17" ht="15.75" customHeight="1">
      <c r="A110" s="15"/>
      <c r="B110" s="12">
        <v>2</v>
      </c>
      <c r="C110" s="13" t="s">
        <v>123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34"/>
      <c r="P110" s="92"/>
      <c r="Q110" s="112"/>
    </row>
    <row r="111" spans="1:17" ht="15.75" customHeight="1">
      <c r="A111" s="15"/>
      <c r="B111" s="12"/>
      <c r="C111" s="16" t="s">
        <v>9</v>
      </c>
      <c r="D111" s="8" t="s">
        <v>124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35"/>
      <c r="P111" s="93"/>
      <c r="Q111" s="110"/>
    </row>
    <row r="112" spans="1:17" ht="15.75" customHeight="1">
      <c r="A112" s="15"/>
      <c r="B112" s="12"/>
      <c r="C112" s="16" t="s">
        <v>10</v>
      </c>
      <c r="D112" s="8" t="s">
        <v>125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35"/>
      <c r="P112" s="93"/>
      <c r="Q112" s="110"/>
    </row>
    <row r="113" spans="1:17" ht="15.75" customHeight="1">
      <c r="A113" s="15"/>
      <c r="B113" s="21"/>
      <c r="C113" s="10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36"/>
      <c r="P113" s="102"/>
      <c r="Q113" s="112"/>
    </row>
    <row r="114" spans="1:17" ht="15.75" customHeight="1">
      <c r="A114" s="17" t="s">
        <v>26</v>
      </c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59"/>
      <c r="P114" s="104"/>
      <c r="Q114" s="124"/>
    </row>
    <row r="115" spans="1:17" ht="15.75" customHeight="1">
      <c r="A115" s="15"/>
      <c r="B115" s="8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36"/>
      <c r="P115" s="102"/>
      <c r="Q115" s="112"/>
    </row>
    <row r="116" spans="1:17" ht="15.75" customHeight="1">
      <c r="A116" s="54" t="s">
        <v>126</v>
      </c>
      <c r="B116" s="55"/>
      <c r="C116" s="57"/>
      <c r="D116" s="57"/>
      <c r="E116" s="57"/>
      <c r="F116" s="57"/>
      <c r="G116" s="54"/>
      <c r="H116" s="57"/>
      <c r="I116" s="57"/>
      <c r="J116" s="57"/>
      <c r="K116" s="57"/>
      <c r="L116" s="57"/>
      <c r="M116" s="57"/>
      <c r="N116" s="57"/>
      <c r="O116" s="60">
        <f>O89+O96+O103+O114</f>
        <v>117452</v>
      </c>
      <c r="P116" s="105">
        <f>P89+P96+P103+P114</f>
        <v>162721</v>
      </c>
      <c r="Q116" s="121">
        <f>Q89+Q96+Q103+Q114</f>
        <v>162674</v>
      </c>
    </row>
    <row r="117" spans="1:17" ht="15.75" customHeight="1">
      <c r="A117" s="1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36"/>
      <c r="P117" s="102"/>
      <c r="Q117" s="112"/>
    </row>
    <row r="118" spans="1:17" ht="15.75" customHeight="1">
      <c r="A118" s="9" t="s">
        <v>127</v>
      </c>
      <c r="B118" s="10" t="s">
        <v>128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36"/>
      <c r="P118" s="102"/>
      <c r="Q118" s="112"/>
    </row>
    <row r="119" spans="1:17" ht="15.75" customHeight="1">
      <c r="A119" s="1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36"/>
      <c r="P119" s="102"/>
      <c r="Q119" s="112"/>
    </row>
    <row r="120" spans="1:17" ht="15.75" customHeight="1">
      <c r="A120" s="15"/>
      <c r="B120" s="2" t="s">
        <v>4</v>
      </c>
      <c r="C120" s="10" t="s">
        <v>129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34">
        <f>SUM(O121:O124)</f>
        <v>117000</v>
      </c>
      <c r="P120" s="34">
        <f>SUM(P121:P124)</f>
        <v>162000</v>
      </c>
      <c r="Q120" s="34">
        <f>SUM(Q121:Q124)</f>
        <v>162000</v>
      </c>
    </row>
    <row r="121" spans="1:17" ht="15.75" customHeight="1">
      <c r="A121" s="15"/>
      <c r="B121" s="2"/>
      <c r="C121" s="16" t="s">
        <v>9</v>
      </c>
      <c r="D121" s="8" t="s">
        <v>130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35">
        <v>110000</v>
      </c>
      <c r="P121" s="93">
        <v>155000</v>
      </c>
      <c r="Q121" s="110">
        <v>155000</v>
      </c>
    </row>
    <row r="122" spans="1:17" ht="15.75" customHeight="1">
      <c r="A122" s="15"/>
      <c r="B122" s="2"/>
      <c r="C122" s="16" t="s">
        <v>10</v>
      </c>
      <c r="D122" s="8" t="s">
        <v>131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35">
        <v>7000</v>
      </c>
      <c r="P122" s="93">
        <v>7000</v>
      </c>
      <c r="Q122" s="110">
        <v>7000</v>
      </c>
    </row>
    <row r="123" spans="1:17" ht="15.75" customHeight="1">
      <c r="A123" s="15"/>
      <c r="B123" s="2"/>
      <c r="C123" s="16" t="s">
        <v>12</v>
      </c>
      <c r="D123" s="8" t="s">
        <v>132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35"/>
      <c r="P123" s="93">
        <v>0</v>
      </c>
      <c r="Q123" s="110"/>
    </row>
    <row r="124" spans="1:17" ht="15.75" customHeight="1">
      <c r="A124" s="15"/>
      <c r="B124" s="2"/>
      <c r="C124" s="16" t="s">
        <v>13</v>
      </c>
      <c r="D124" s="8" t="s">
        <v>133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35">
        <v>0</v>
      </c>
      <c r="P124" s="93">
        <v>0</v>
      </c>
      <c r="Q124" s="110">
        <v>0</v>
      </c>
    </row>
    <row r="125" spans="1:17" ht="15.75" customHeight="1">
      <c r="A125" s="15"/>
      <c r="B125" s="2"/>
      <c r="C125" s="10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34"/>
      <c r="P125" s="92"/>
      <c r="Q125" s="112"/>
    </row>
    <row r="126" spans="1:17" ht="15.75" customHeight="1">
      <c r="A126" s="15"/>
      <c r="B126" s="2" t="s">
        <v>5</v>
      </c>
      <c r="C126" s="10" t="s">
        <v>134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34"/>
      <c r="P126" s="92"/>
      <c r="Q126" s="115"/>
    </row>
    <row r="127" spans="1:17" ht="15.75" customHeight="1">
      <c r="A127" s="15"/>
      <c r="B127" s="2" t="s">
        <v>6</v>
      </c>
      <c r="C127" s="10" t="s">
        <v>135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34"/>
      <c r="P127" s="92">
        <v>0</v>
      </c>
      <c r="Q127" s="110"/>
    </row>
    <row r="128" spans="1:17" ht="15.75" customHeight="1">
      <c r="A128" s="1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36"/>
      <c r="P128" s="102"/>
      <c r="Q128" s="112"/>
    </row>
    <row r="129" spans="1:17" ht="15.75" customHeight="1">
      <c r="A129" s="24" t="s">
        <v>136</v>
      </c>
      <c r="B129" s="2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61">
        <f>O120+O126+O127</f>
        <v>117000</v>
      </c>
      <c r="P129" s="106">
        <f>P120+P126+P127</f>
        <v>162000</v>
      </c>
      <c r="Q129" s="122">
        <f>Q120+Q126+Q127</f>
        <v>162000</v>
      </c>
    </row>
    <row r="130" spans="1:17" s="20" customFormat="1" ht="27.75" customHeight="1">
      <c r="A130" s="54" t="s">
        <v>137</v>
      </c>
      <c r="B130" s="54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62">
        <f>O116-O129</f>
        <v>452</v>
      </c>
      <c r="P130" s="107">
        <f>P116-P129</f>
        <v>721</v>
      </c>
      <c r="Q130" s="123">
        <f>Q116-Q129</f>
        <v>674</v>
      </c>
    </row>
    <row r="131" spans="1:17">
      <c r="Q131" s="28"/>
    </row>
    <row r="132" spans="1:17">
      <c r="Q132" s="28"/>
    </row>
    <row r="133" spans="1:17">
      <c r="N133" s="23"/>
      <c r="Q133" s="28"/>
    </row>
    <row r="134" spans="1:17">
      <c r="Q134" s="28"/>
    </row>
    <row r="135" spans="1:17">
      <c r="Q135" s="28"/>
    </row>
    <row r="136" spans="1:17">
      <c r="Q136" s="28"/>
    </row>
    <row r="137" spans="1:17">
      <c r="Q137" s="28"/>
    </row>
    <row r="138" spans="1:17">
      <c r="Q138" s="28"/>
    </row>
    <row r="139" spans="1:17">
      <c r="Q139" s="28"/>
    </row>
    <row r="140" spans="1:17">
      <c r="Q140" s="28"/>
    </row>
    <row r="141" spans="1:17">
      <c r="Q141" s="28"/>
    </row>
    <row r="142" spans="1:17">
      <c r="Q142" s="28"/>
    </row>
    <row r="143" spans="1:17">
      <c r="Q143" s="28"/>
    </row>
    <row r="144" spans="1:17">
      <c r="Q144" s="28"/>
    </row>
    <row r="145" spans="17:17">
      <c r="Q145" s="28"/>
    </row>
    <row r="146" spans="17:17">
      <c r="Q146" s="28"/>
    </row>
    <row r="147" spans="17:17">
      <c r="Q147" s="28"/>
    </row>
    <row r="148" spans="17:17">
      <c r="Q148" s="28"/>
    </row>
    <row r="149" spans="17:17">
      <c r="Q149" s="28"/>
    </row>
    <row r="150" spans="17:17">
      <c r="Q150" s="28"/>
    </row>
    <row r="151" spans="17:17">
      <c r="Q151" s="28"/>
    </row>
    <row r="152" spans="17:17">
      <c r="Q152" s="28"/>
    </row>
    <row r="153" spans="17:17">
      <c r="Q153" s="28"/>
    </row>
    <row r="154" spans="17:17">
      <c r="Q154" s="28"/>
    </row>
    <row r="155" spans="17:17">
      <c r="Q155" s="28"/>
    </row>
    <row r="156" spans="17:17">
      <c r="Q156" s="28"/>
    </row>
    <row r="157" spans="17:17">
      <c r="Q157" s="28"/>
    </row>
    <row r="158" spans="17:17">
      <c r="Q158" s="28"/>
    </row>
    <row r="159" spans="17:17">
      <c r="Q159" s="28"/>
    </row>
    <row r="160" spans="17:17">
      <c r="Q160" s="28"/>
    </row>
    <row r="161" spans="17:17">
      <c r="Q161" s="28"/>
    </row>
    <row r="162" spans="17:17">
      <c r="Q162" s="28"/>
    </row>
    <row r="163" spans="17:17">
      <c r="Q163" s="28"/>
    </row>
    <row r="164" spans="17:17">
      <c r="Q164" s="28"/>
    </row>
    <row r="165" spans="17:17">
      <c r="Q165" s="28"/>
    </row>
    <row r="166" spans="17:17">
      <c r="Q166" s="28"/>
    </row>
    <row r="167" spans="17:17">
      <c r="Q167" s="28"/>
    </row>
    <row r="168" spans="17:17">
      <c r="Q168" s="28"/>
    </row>
    <row r="169" spans="17:17">
      <c r="Q169" s="28"/>
    </row>
    <row r="170" spans="17:17">
      <c r="Q170" s="28"/>
    </row>
    <row r="171" spans="17:17">
      <c r="Q171" s="28"/>
    </row>
    <row r="172" spans="17:17">
      <c r="Q172" s="28"/>
    </row>
    <row r="173" spans="17:17">
      <c r="Q173" s="28"/>
    </row>
    <row r="174" spans="17:17">
      <c r="Q174" s="28"/>
    </row>
    <row r="175" spans="17:17">
      <c r="Q175" s="28"/>
    </row>
    <row r="176" spans="17:17">
      <c r="Q176" s="28"/>
    </row>
    <row r="177" spans="17:17">
      <c r="Q177" s="28"/>
    </row>
    <row r="178" spans="17:17">
      <c r="Q178" s="28"/>
    </row>
    <row r="179" spans="17:17">
      <c r="Q179" s="28"/>
    </row>
    <row r="180" spans="17:17">
      <c r="Q180" s="28"/>
    </row>
    <row r="181" spans="17:17">
      <c r="Q181" s="28"/>
    </row>
    <row r="182" spans="17:17">
      <c r="Q182" s="28"/>
    </row>
    <row r="183" spans="17:17">
      <c r="Q183" s="28"/>
    </row>
    <row r="184" spans="17:17">
      <c r="Q184" s="28"/>
    </row>
    <row r="185" spans="17:17">
      <c r="Q185" s="28"/>
    </row>
    <row r="186" spans="17:17">
      <c r="Q186" s="28"/>
    </row>
    <row r="187" spans="17:17">
      <c r="Q187" s="28"/>
    </row>
    <row r="188" spans="17:17">
      <c r="Q188" s="28"/>
    </row>
    <row r="189" spans="17:17">
      <c r="Q189" s="28"/>
    </row>
    <row r="190" spans="17:17">
      <c r="Q190" s="28"/>
    </row>
    <row r="191" spans="17:17">
      <c r="Q191" s="28"/>
    </row>
    <row r="192" spans="17:17">
      <c r="Q192" s="28"/>
    </row>
    <row r="193" spans="17:17">
      <c r="Q193" s="28"/>
    </row>
    <row r="194" spans="17:17">
      <c r="Q194" s="28"/>
    </row>
    <row r="195" spans="17:17">
      <c r="Q195" s="28"/>
    </row>
    <row r="196" spans="17:17">
      <c r="Q196" s="28"/>
    </row>
    <row r="197" spans="17:17">
      <c r="Q197" s="28"/>
    </row>
    <row r="198" spans="17:17">
      <c r="Q198" s="28"/>
    </row>
    <row r="199" spans="17:17">
      <c r="Q199" s="28"/>
    </row>
    <row r="200" spans="17:17">
      <c r="Q200" s="28"/>
    </row>
    <row r="201" spans="17:17">
      <c r="Q201" s="28"/>
    </row>
    <row r="202" spans="17:17">
      <c r="Q202" s="28"/>
    </row>
    <row r="203" spans="17:17">
      <c r="Q203" s="28"/>
    </row>
    <row r="204" spans="17:17">
      <c r="Q204" s="28"/>
    </row>
    <row r="205" spans="17:17">
      <c r="Q205" s="28"/>
    </row>
    <row r="206" spans="17:17">
      <c r="Q206" s="28"/>
    </row>
    <row r="207" spans="17:17">
      <c r="Q207" s="28"/>
    </row>
    <row r="208" spans="17:17">
      <c r="Q208" s="28"/>
    </row>
    <row r="209" spans="17:17">
      <c r="Q209" s="28"/>
    </row>
    <row r="210" spans="17:17">
      <c r="Q210" s="28"/>
    </row>
    <row r="211" spans="17:17">
      <c r="Q211" s="28"/>
    </row>
    <row r="212" spans="17:17">
      <c r="Q212" s="28"/>
    </row>
    <row r="213" spans="17:17">
      <c r="Q213" s="28"/>
    </row>
    <row r="214" spans="17:17">
      <c r="Q214" s="28"/>
    </row>
    <row r="215" spans="17:17">
      <c r="Q215" s="28"/>
    </row>
    <row r="216" spans="17:17">
      <c r="Q216" s="28"/>
    </row>
    <row r="217" spans="17:17">
      <c r="Q217" s="28"/>
    </row>
    <row r="218" spans="17:17">
      <c r="Q218" s="28"/>
    </row>
    <row r="219" spans="17:17">
      <c r="Q219" s="28"/>
    </row>
    <row r="220" spans="17:17">
      <c r="Q220" s="28"/>
    </row>
    <row r="221" spans="17:17">
      <c r="Q221" s="28"/>
    </row>
    <row r="222" spans="17:17">
      <c r="Q222" s="28"/>
    </row>
    <row r="223" spans="17:17">
      <c r="Q223" s="28"/>
    </row>
    <row r="224" spans="17:17">
      <c r="Q224" s="28"/>
    </row>
    <row r="225" spans="17:17">
      <c r="Q225" s="28"/>
    </row>
    <row r="226" spans="17:17">
      <c r="Q226" s="28"/>
    </row>
    <row r="227" spans="17:17">
      <c r="Q227" s="28"/>
    </row>
    <row r="228" spans="17:17">
      <c r="Q228" s="28"/>
    </row>
    <row r="229" spans="17:17">
      <c r="Q229" s="28"/>
    </row>
    <row r="230" spans="17:17">
      <c r="Q230" s="28"/>
    </row>
    <row r="231" spans="17:17">
      <c r="Q231" s="28"/>
    </row>
    <row r="232" spans="17:17">
      <c r="Q232" s="28"/>
    </row>
    <row r="233" spans="17:17">
      <c r="Q233" s="28"/>
    </row>
    <row r="234" spans="17:17">
      <c r="Q234" s="28"/>
    </row>
    <row r="235" spans="17:17">
      <c r="Q235" s="28"/>
    </row>
    <row r="236" spans="17:17">
      <c r="Q236" s="28"/>
    </row>
    <row r="237" spans="17:17">
      <c r="Q237" s="28"/>
    </row>
    <row r="238" spans="17:17">
      <c r="Q238" s="28"/>
    </row>
    <row r="239" spans="17:17">
      <c r="Q239" s="28"/>
    </row>
    <row r="240" spans="17:17">
      <c r="Q240" s="28"/>
    </row>
    <row r="241" spans="17:17">
      <c r="Q241" s="28"/>
    </row>
    <row r="242" spans="17:17">
      <c r="Q242" s="28"/>
    </row>
    <row r="243" spans="17:17">
      <c r="Q243" s="28"/>
    </row>
    <row r="244" spans="17:17">
      <c r="Q244" s="28"/>
    </row>
    <row r="245" spans="17:17">
      <c r="Q245" s="28"/>
    </row>
    <row r="246" spans="17:17">
      <c r="Q246" s="28"/>
    </row>
    <row r="247" spans="17:17">
      <c r="Q247" s="28"/>
    </row>
    <row r="248" spans="17:17">
      <c r="Q248" s="28"/>
    </row>
  </sheetData>
  <mergeCells count="6">
    <mergeCell ref="Q3:Q4"/>
    <mergeCell ref="A1:Q1"/>
    <mergeCell ref="A3:N3"/>
    <mergeCell ref="P3:P4"/>
    <mergeCell ref="A4:N4"/>
    <mergeCell ref="O3:O4"/>
  </mergeCells>
  <phoneticPr fontId="26" type="noConversion"/>
  <printOptions horizontalCentered="1"/>
  <pageMargins left="0" right="0" top="0.19685039370078741" bottom="0.39370078740157483" header="0.51181102362204722" footer="0.11811023622047245"/>
  <pageSetup paperSize="9" scale="89" firstPageNumber="7" fitToHeight="4" orientation="landscape" useFirstPageNumber="1" r:id="rId1"/>
  <headerFooter alignWithMargins="0"/>
  <rowBreaks count="3" manualBreakCount="3">
    <brk id="41" max="16383" man="1"/>
    <brk id="77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E7" sqref="E7"/>
    </sheetView>
  </sheetViews>
  <sheetFormatPr defaultRowHeight="12.75"/>
  <cols>
    <col min="1" max="1" width="22.28515625" bestFit="1" customWidth="1"/>
    <col min="2" max="2" width="14.7109375" style="126" bestFit="1" customWidth="1"/>
    <col min="3" max="4" width="15.5703125" bestFit="1" customWidth="1"/>
  </cols>
  <sheetData>
    <row r="1" spans="1:5">
      <c r="A1" s="142" t="s">
        <v>371</v>
      </c>
      <c r="B1" s="142"/>
      <c r="C1">
        <v>2021</v>
      </c>
      <c r="D1">
        <v>2022</v>
      </c>
    </row>
    <row r="2" spans="1:5">
      <c r="A2" t="s">
        <v>353</v>
      </c>
      <c r="B2" s="126">
        <f>2801216+397109</f>
        <v>3198325</v>
      </c>
      <c r="C2" s="126">
        <f>2801216+397109</f>
        <v>3198325</v>
      </c>
      <c r="D2" s="126">
        <f>2801216+397109</f>
        <v>3198325</v>
      </c>
    </row>
    <row r="3" spans="1:5">
      <c r="A3" t="s">
        <v>354</v>
      </c>
      <c r="B3" s="126">
        <v>1500000</v>
      </c>
      <c r="C3" s="126">
        <v>1500000</v>
      </c>
      <c r="D3" s="126">
        <v>1500000</v>
      </c>
    </row>
    <row r="4" spans="1:5">
      <c r="A4" t="s">
        <v>355</v>
      </c>
      <c r="B4" s="126">
        <v>1208831</v>
      </c>
      <c r="C4" s="126">
        <v>1208831</v>
      </c>
      <c r="D4" s="126">
        <v>1208831</v>
      </c>
    </row>
    <row r="5" spans="1:5">
      <c r="A5" t="s">
        <v>356</v>
      </c>
      <c r="B5" s="126">
        <v>175463</v>
      </c>
      <c r="C5" s="126">
        <v>175463</v>
      </c>
      <c r="D5" s="126">
        <v>175463</v>
      </c>
    </row>
    <row r="6" spans="1:5">
      <c r="A6" t="s">
        <v>370</v>
      </c>
      <c r="B6" s="126">
        <v>2190000</v>
      </c>
      <c r="C6" s="126">
        <v>8777000</v>
      </c>
      <c r="D6" s="126">
        <v>8777000</v>
      </c>
      <c r="E6" t="s">
        <v>372</v>
      </c>
    </row>
    <row r="7" spans="1:5">
      <c r="A7" s="127" t="s">
        <v>357</v>
      </c>
      <c r="B7" s="128">
        <f>SUM(B2:B6)</f>
        <v>8272619</v>
      </c>
      <c r="C7" s="128">
        <f>SUM(C2:C6)</f>
        <v>14859619</v>
      </c>
      <c r="D7" s="128">
        <f>SUM(D2:D6)</f>
        <v>14859619</v>
      </c>
    </row>
    <row r="10" spans="1:5">
      <c r="A10" s="142" t="s">
        <v>358</v>
      </c>
      <c r="B10" s="142"/>
    </row>
    <row r="11" spans="1:5">
      <c r="A11" t="s">
        <v>359</v>
      </c>
      <c r="B11" s="126">
        <v>585000</v>
      </c>
      <c r="C11" t="s">
        <v>368</v>
      </c>
    </row>
    <row r="12" spans="1:5">
      <c r="A12" t="s">
        <v>360</v>
      </c>
      <c r="B12" s="126">
        <v>1500000</v>
      </c>
    </row>
    <row r="13" spans="1:5">
      <c r="B13" s="126">
        <f>SUM(B11:B12)</f>
        <v>2085000</v>
      </c>
    </row>
    <row r="17" spans="1:6">
      <c r="A17" t="s">
        <v>361</v>
      </c>
    </row>
    <row r="18" spans="1:6">
      <c r="B18" s="130">
        <v>2020</v>
      </c>
      <c r="C18">
        <v>2021</v>
      </c>
      <c r="D18">
        <v>2022</v>
      </c>
    </row>
    <row r="19" spans="1:6">
      <c r="A19" t="s">
        <v>362</v>
      </c>
      <c r="B19" s="131">
        <v>7231236</v>
      </c>
      <c r="C19" s="131">
        <v>7481204</v>
      </c>
      <c r="D19" s="131">
        <v>7856156</v>
      </c>
      <c r="E19" s="131"/>
      <c r="F19" s="131"/>
    </row>
    <row r="20" spans="1:6">
      <c r="A20" t="s">
        <v>363</v>
      </c>
      <c r="B20" s="131">
        <v>200000</v>
      </c>
      <c r="C20" s="131">
        <v>200000</v>
      </c>
      <c r="D20" s="131">
        <v>200000</v>
      </c>
      <c r="E20" s="131"/>
      <c r="F20" s="131"/>
    </row>
    <row r="21" spans="1:6">
      <c r="A21" t="s">
        <v>364</v>
      </c>
      <c r="B21" s="131">
        <v>1600000</v>
      </c>
      <c r="C21" s="131">
        <v>1600000</v>
      </c>
      <c r="D21" s="131">
        <v>1600000</v>
      </c>
      <c r="E21" s="131"/>
      <c r="F21" s="131"/>
    </row>
    <row r="22" spans="1:6">
      <c r="A22" t="s">
        <v>365</v>
      </c>
      <c r="B22" s="131">
        <v>150000</v>
      </c>
      <c r="C22" s="131">
        <v>0</v>
      </c>
      <c r="D22" s="131">
        <v>0</v>
      </c>
      <c r="E22" s="132" t="s">
        <v>367</v>
      </c>
      <c r="F22" s="131"/>
    </row>
    <row r="23" spans="1:6">
      <c r="A23" t="s">
        <v>366</v>
      </c>
      <c r="B23" s="131">
        <v>800000</v>
      </c>
      <c r="C23" s="131">
        <v>800000</v>
      </c>
      <c r="D23" s="131">
        <v>800000</v>
      </c>
      <c r="E23" s="131"/>
      <c r="F23" s="131"/>
    </row>
    <row r="24" spans="1:6">
      <c r="B24" s="131">
        <f>SUM(B18:B23)</f>
        <v>9983256</v>
      </c>
      <c r="C24" s="131">
        <f>SUM(C18:C23)</f>
        <v>10083225</v>
      </c>
      <c r="D24" s="131">
        <f>SUM(D18:D23)</f>
        <v>10458178</v>
      </c>
      <c r="E24" s="131"/>
      <c r="F24" s="131"/>
    </row>
    <row r="25" spans="1:6">
      <c r="B25" s="131"/>
      <c r="C25" s="131"/>
      <c r="D25" s="131"/>
      <c r="E25" s="131"/>
      <c r="F25" s="131"/>
    </row>
    <row r="26" spans="1:6">
      <c r="B26" s="131"/>
      <c r="C26" s="131"/>
      <c r="D26" s="131"/>
      <c r="E26" s="131"/>
      <c r="F26" s="131"/>
    </row>
    <row r="27" spans="1:6">
      <c r="B27" s="131"/>
      <c r="C27" s="131"/>
      <c r="D27" s="131"/>
      <c r="E27" s="131"/>
      <c r="F27" s="131"/>
    </row>
    <row r="28" spans="1:6">
      <c r="B28" s="131"/>
      <c r="C28" s="131"/>
      <c r="D28" s="131"/>
      <c r="E28" s="131"/>
      <c r="F28" s="131"/>
    </row>
    <row r="29" spans="1:6">
      <c r="B29" s="131"/>
      <c r="C29" s="131"/>
      <c r="D29" s="131"/>
      <c r="E29" s="131"/>
      <c r="F29" s="131"/>
    </row>
    <row r="30" spans="1:6">
      <c r="B30" s="131"/>
      <c r="C30" s="131"/>
      <c r="D30" s="131"/>
      <c r="E30" s="131"/>
      <c r="F30" s="131"/>
    </row>
    <row r="31" spans="1:6">
      <c r="B31" s="131"/>
      <c r="C31" s="131"/>
      <c r="D31" s="131"/>
      <c r="E31" s="131"/>
      <c r="F31" s="131"/>
    </row>
    <row r="32" spans="1:6">
      <c r="B32" s="131"/>
      <c r="C32" s="131"/>
      <c r="D32" s="131"/>
      <c r="E32" s="131"/>
      <c r="F32" s="131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BIVE20180611</vt:lpstr>
      <vt:lpstr>SCHEMA_CE_bil</vt:lpstr>
      <vt:lpstr>Foglio1</vt:lpstr>
      <vt:lpstr>SCHEMA_CE_bil!Area_stampa</vt:lpstr>
      <vt:lpstr>SCHEMA_CE_bil!Titoli_stampa</vt:lpstr>
    </vt:vector>
  </TitlesOfParts>
  <Company>asl9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utente</cp:lastModifiedBy>
  <cp:lastPrinted>2018-10-31T09:47:53Z</cp:lastPrinted>
  <dcterms:created xsi:type="dcterms:W3CDTF">2017-06-27T05:10:32Z</dcterms:created>
  <dcterms:modified xsi:type="dcterms:W3CDTF">2021-05-31T11:03:49Z</dcterms:modified>
</cp:coreProperties>
</file>